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95" windowWidth="20730" windowHeight="6930" tabRatio="919" activeTab="6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10. CC2" sheetId="69" r:id="rId11"/>
    <sheet name="11. CRWA " sheetId="90" r:id="rId12"/>
    <sheet name="12. CRM" sheetId="64" r:id="rId13"/>
    <sheet name="13. CRME " sheetId="91" r:id="rId14"/>
    <sheet name="14. CICR" sheetId="36" r:id="rId15"/>
    <sheet name="15. CCR " sheetId="92" r:id="rId16"/>
  </sheets>
  <externalReferences>
    <externalReference r:id="rId17"/>
    <externalReference r:id="rId18"/>
    <externalReference r:id="rId19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1">#REF!</definedName>
    <definedName name="ACC_BALACC" localSheetId="13">#REF!</definedName>
    <definedName name="ACC_BALACC" localSheetId="15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1">#REF!</definedName>
    <definedName name="ACC_CRS" localSheetId="13">#REF!</definedName>
    <definedName name="ACC_CRS" localSheetId="15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1">#REF!</definedName>
    <definedName name="ACC_DBS" localSheetId="13">#REF!</definedName>
    <definedName name="ACC_DBS" localSheetId="15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1">#REF!</definedName>
    <definedName name="ACC_ISO" localSheetId="13">#REF!</definedName>
    <definedName name="ACC_ISO" localSheetId="15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1">#REF!</definedName>
    <definedName name="ACC_SALDO" localSheetId="13">#REF!</definedName>
    <definedName name="ACC_SALDO" localSheetId="15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1">#REF!</definedName>
    <definedName name="BS_BALACC" localSheetId="13">#REF!</definedName>
    <definedName name="BS_BALACC" localSheetId="15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1">#REF!</definedName>
    <definedName name="BS_BALANCE" localSheetId="13">#REF!</definedName>
    <definedName name="BS_BALANCE" localSheetId="15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1">#REF!</definedName>
    <definedName name="BS_CR" localSheetId="13">#REF!</definedName>
    <definedName name="BS_CR" localSheetId="15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1">#REF!</definedName>
    <definedName name="BS_CR_EQU" localSheetId="13">#REF!</definedName>
    <definedName name="BS_CR_EQU" localSheetId="15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1">#REF!</definedName>
    <definedName name="BS_DB" localSheetId="13">#REF!</definedName>
    <definedName name="BS_DB" localSheetId="15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1">#REF!</definedName>
    <definedName name="BS_DB_EQU" localSheetId="13">#REF!</definedName>
    <definedName name="BS_DB_EQU" localSheetId="15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1">#REF!</definedName>
    <definedName name="BS_DT" localSheetId="13">#REF!</definedName>
    <definedName name="BS_DT" localSheetId="15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1">#REF!</definedName>
    <definedName name="BS_ISO" localSheetId="13">#REF!</definedName>
    <definedName name="BS_ISO" localSheetId="15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1">#REF!</definedName>
    <definedName name="CurrentDate" localSheetId="13">#REF!</definedName>
    <definedName name="CurrentDate" localSheetId="15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/>
</workbook>
</file>

<file path=xl/calcChain.xml><?xml version="1.0" encoding="utf-8"?>
<calcChain xmlns="http://schemas.openxmlformats.org/spreadsheetml/2006/main">
  <c r="S20" i="90" l="1"/>
  <c r="S19" i="90"/>
  <c r="S18" i="90"/>
  <c r="S17" i="90"/>
  <c r="S16" i="90"/>
  <c r="S15" i="90"/>
  <c r="S14" i="90"/>
  <c r="S13" i="90"/>
  <c r="S12" i="90"/>
  <c r="S11" i="90"/>
  <c r="S10" i="90"/>
  <c r="S9" i="90"/>
  <c r="S8" i="90"/>
  <c r="C34" i="69"/>
  <c r="C13" i="69"/>
  <c r="C8" i="73"/>
  <c r="C13" i="73" s="1"/>
  <c r="C6" i="86"/>
  <c r="C14" i="86" s="1"/>
  <c r="D6" i="86"/>
  <c r="D14" i="86" s="1"/>
  <c r="B2" i="92" l="1"/>
  <c r="B1" i="92"/>
  <c r="B2" i="36"/>
  <c r="B1" i="36"/>
  <c r="B2" i="91"/>
  <c r="B1" i="91"/>
  <c r="B2" i="64"/>
  <c r="B1" i="64"/>
  <c r="B2" i="90"/>
  <c r="B1" i="90"/>
  <c r="B2" i="69"/>
  <c r="B1" i="69"/>
  <c r="B2" i="89"/>
  <c r="B1" i="89"/>
  <c r="B2" i="73"/>
  <c r="B1" i="73"/>
  <c r="B2" i="88"/>
  <c r="B1" i="88"/>
  <c r="B2" i="52" l="1"/>
  <c r="B1" i="52"/>
  <c r="D5" i="86"/>
  <c r="C5" i="86"/>
  <c r="B2" i="86"/>
  <c r="B1" i="86"/>
  <c r="B2" i="75"/>
  <c r="B1" i="75"/>
  <c r="B2" i="85"/>
  <c r="B1" i="85"/>
  <c r="B2" i="83"/>
  <c r="B1" i="83"/>
  <c r="B1" i="84"/>
  <c r="S21" i="90" l="1"/>
  <c r="C21" i="88" l="1"/>
  <c r="T21" i="64" l="1"/>
  <c r="U21" i="64"/>
  <c r="S21" i="64"/>
  <c r="C21" i="64"/>
  <c r="G22" i="91"/>
  <c r="F22" i="91"/>
  <c r="E22" i="91"/>
  <c r="D22" i="91"/>
  <c r="C22" i="91"/>
  <c r="H22" i="91" l="1"/>
  <c r="K22" i="90"/>
  <c r="L22" i="90"/>
  <c r="M22" i="90"/>
  <c r="N22" i="90"/>
  <c r="O22" i="90"/>
  <c r="P22" i="90"/>
  <c r="Q22" i="90"/>
  <c r="R22" i="90"/>
  <c r="S22" i="90"/>
  <c r="D15" i="36"/>
  <c r="E12" i="92" l="1"/>
  <c r="D21" i="88"/>
  <c r="E21" i="88"/>
  <c r="C22" i="90" l="1"/>
  <c r="C12" i="89"/>
  <c r="C6" i="89"/>
  <c r="F21" i="88"/>
  <c r="C14" i="92" l="1"/>
  <c r="C7" i="92"/>
  <c r="E8" i="92"/>
  <c r="E9" i="92" l="1"/>
  <c r="E10" i="92"/>
  <c r="E11" i="92"/>
  <c r="C21" i="92"/>
  <c r="E15" i="92"/>
  <c r="E16" i="92"/>
  <c r="E17" i="92"/>
  <c r="E18" i="92"/>
  <c r="E19" i="92"/>
  <c r="D22" i="90"/>
  <c r="E22" i="90"/>
  <c r="F22" i="90"/>
  <c r="G22" i="90"/>
  <c r="H22" i="90"/>
  <c r="I22" i="90"/>
  <c r="J22" i="90"/>
  <c r="C28" i="89"/>
  <c r="C41" i="89"/>
  <c r="C31" i="89"/>
  <c r="C30" i="89" s="1"/>
  <c r="C35" i="89"/>
  <c r="C43" i="89"/>
  <c r="C47" i="89"/>
  <c r="E14" i="92" l="1"/>
  <c r="E7" i="92"/>
  <c r="G21" i="88"/>
  <c r="C5" i="73" s="1"/>
  <c r="C52" i="89"/>
  <c r="E21" i="92"/>
  <c r="C23" i="69" l="1"/>
  <c r="D21" i="64" l="1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15" i="36" l="1"/>
  <c r="V8" i="64"/>
  <c r="V9" i="64"/>
  <c r="V10" i="64"/>
  <c r="V11" i="64"/>
  <c r="V12" i="64"/>
  <c r="V13" i="64"/>
  <c r="V14" i="64"/>
  <c r="V15" i="64"/>
  <c r="V16" i="64"/>
  <c r="V17" i="64"/>
  <c r="V18" i="64"/>
  <c r="V19" i="64"/>
  <c r="V20" i="64"/>
  <c r="V7" i="64"/>
  <c r="V21" i="64" l="1"/>
  <c r="C42" i="69" l="1"/>
</calcChain>
</file>

<file path=xl/sharedStrings.xml><?xml version="1.0" encoding="utf-8"?>
<sst xmlns="http://schemas.openxmlformats.org/spreadsheetml/2006/main" count="661" uniqueCount="430">
  <si>
    <t>a</t>
  </si>
  <si>
    <t>b</t>
  </si>
  <si>
    <t>c</t>
  </si>
  <si>
    <t>d</t>
  </si>
  <si>
    <t>e</t>
  </si>
  <si>
    <t xml:space="preserve"> 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</si>
  <si>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</si>
  <si>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</si>
  <si>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</si>
  <si>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</si>
  <si>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</si>
  <si>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</si>
  <si>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</si>
  <si>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</si>
  <si>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</si>
  <si>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</si>
  <si>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e = c + d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</si>
  <si>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</si>
  <si>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</si>
  <si>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</si>
  <si>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</si>
  <si>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</si>
  <si>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</si>
  <si>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</si>
  <si>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</si>
  <si>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</si>
  <si>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</si>
  <si>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</si>
  <si>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</si>
  <si>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</si>
  <si>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Currency induced credit risk (CICR)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</si>
  <si>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</si>
  <si>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</si>
  <si>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</si>
  <si>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</si>
  <si>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</si>
  <si>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</si>
  <si>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</si>
  <si>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</si>
  <si>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</si>
  <si>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</si>
  <si>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</si>
  <si>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</si>
  <si>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</si>
  <si>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</si>
  <si>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</si>
  <si>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</si>
  <si>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</si>
  <si>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</si>
  <si>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</si>
  <si>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</si>
  <si>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</si>
  <si>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</si>
  <si>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</si>
  <si>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</si>
  <si>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</si>
  <si>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</si>
  <si>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</si>
  <si>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</si>
  <si>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</si>
  <si>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</si>
  <si>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</si>
  <si>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</si>
  <si>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</si>
  <si>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</si>
  <si>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</si>
  <si>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</si>
  <si>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</si>
  <si>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</si>
  <si>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</si>
  <si>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</si>
  <si>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</si>
  <si>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</si>
  <si>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</si>
  <si>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</si>
  <si>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</si>
  <si>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</si>
  <si>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</si>
  <si>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</si>
  <si>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</si>
  <si>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</si>
  <si>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</si>
  <si>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</si>
  <si>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</si>
  <si>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</si>
  <si>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</si>
  <si>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</si>
  <si>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</si>
  <si>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</si>
  <si>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</si>
  <si>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Table 14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</si>
  <si>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</si>
  <si>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</si>
  <si>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</si>
  <si>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</si>
  <si>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</si>
  <si>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</si>
  <si>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</si>
  <si>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</si>
  <si>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</si>
  <si>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</si>
  <si>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</si>
  <si>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</si>
  <si>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</si>
  <si>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</si>
  <si>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</si>
  <si>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</si>
  <si>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</si>
  <si>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</si>
  <si>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</si>
  <si>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</si>
  <si>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</si>
  <si>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</si>
  <si>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</si>
  <si>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</si>
  <si>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</si>
  <si>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</si>
  <si>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</si>
  <si>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</si>
  <si>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</si>
  <si>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</si>
  <si>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</si>
  <si>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</si>
  <si>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</si>
  <si>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</si>
  <si>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</si>
  <si>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</si>
  <si>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Risk Exposure</t>
  </si>
  <si>
    <t>Claims in the form of collective investment undertakings</t>
  </si>
  <si>
    <t>Claims in the form of collective investment undertakings (‘CIU’)*</t>
  </si>
  <si>
    <t>Currency induced credit risk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</si>
  <si>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</si>
  <si>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</si>
  <si>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</si>
  <si>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</si>
  <si>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</si>
  <si>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</si>
  <si>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</si>
  <si>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</si>
  <si>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</si>
  <si>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</si>
  <si>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</si>
  <si>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</si>
  <si>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</si>
  <si>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</si>
  <si>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Total regulatory capital ratio ( ≥ 9.6 %)</t>
  </si>
  <si>
    <t>Common equity Tier 1 ratio ( ≥ 6.4 %)</t>
  </si>
  <si>
    <t>Total regulatory capital ratio ( ≥ 10.5 %)</t>
  </si>
  <si>
    <t xml:space="preserve">Tier 1 ratio ( ≥ 8.5 %) 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</si>
  <si>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</si>
  <si>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</si>
  <si>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</si>
  <si>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</si>
  <si>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</si>
  <si>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</si>
  <si>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</si>
  <si>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</si>
  <si>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</si>
  <si>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</si>
  <si>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</si>
  <si>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</si>
  <si>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</si>
  <si>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</si>
  <si>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</si>
  <si>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</si>
  <si>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</si>
  <si>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</si>
  <si>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</si>
  <si>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</si>
  <si>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</si>
  <si>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</si>
  <si>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</si>
  <si>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</si>
  <si>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</si>
  <si>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</si>
  <si>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</si>
  <si>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</si>
  <si>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</si>
  <si>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</si>
  <si>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</si>
  <si>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</si>
  <si>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</si>
  <si>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</si>
  <si>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</si>
  <si>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</si>
  <si>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</si>
  <si>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</si>
  <si>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</si>
  <si>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</si>
  <si>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</si>
  <si>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</si>
  <si>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</si>
  <si>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</si>
  <si>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</si>
  <si>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</si>
  <si>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</si>
  <si>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</si>
  <si>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</si>
  <si>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</si>
  <si>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</si>
  <si>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</si>
  <si>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</si>
  <si>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</si>
  <si>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</si>
  <si>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</si>
  <si>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</si>
  <si>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</si>
  <si>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</si>
  <si>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</si>
  <si>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</si>
  <si>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</si>
  <si>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</si>
  <si>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</si>
  <si>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</si>
  <si>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</si>
  <si>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</si>
  <si>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</si>
  <si>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</si>
  <si>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Subject to Currency Induced Credit Risk Framework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</si>
  <si>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</si>
  <si>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</si>
  <si>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</si>
  <si>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</si>
  <si>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</si>
  <si>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</si>
  <si>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</si>
  <si>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</si>
  <si>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</si>
  <si>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</si>
  <si>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</si>
  <si>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</si>
  <si>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</si>
  <si>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</si>
  <si>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</si>
  <si>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</si>
  <si>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</si>
  <si>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</si>
  <si>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</si>
  <si>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</si>
  <si>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</si>
  <si>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</si>
  <si>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</si>
  <si>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</si>
  <si>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</si>
  <si>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</si>
  <si>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</si>
  <si>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</si>
  <si>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</si>
  <si>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</si>
  <si>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</si>
  <si>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</si>
  <si>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</si>
  <si>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</si>
  <si>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</si>
  <si>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</si>
  <si>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</si>
  <si>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</si>
  <si>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</si>
  <si>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</si>
  <si>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</si>
  <si>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</si>
  <si>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</si>
  <si>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</si>
  <si>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</si>
  <si>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</si>
  <si>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</si>
  <si>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</si>
  <si>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</si>
  <si>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</si>
  <si>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</si>
  <si>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</si>
  <si>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</si>
  <si>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</si>
  <si>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</si>
  <si>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</si>
  <si>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</si>
  <si>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</si>
  <si>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</si>
  <si>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</si>
  <si>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</si>
  <si>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</si>
  <si>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</si>
  <si>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</si>
  <si>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</si>
  <si>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</si>
  <si>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</si>
  <si>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Risk-weighted assets (RWA) (Based on Basel I frameworks)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</si>
  <si>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</si>
  <si>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</si>
  <si>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</si>
  <si>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</si>
  <si>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</si>
  <si>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>Common equity Tier 1 ratio ( ≥ 7.0 %)</t>
  </si>
  <si>
    <t>Based on Basel I framework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</si>
  <si>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</si>
  <si>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</si>
  <si>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</si>
  <si>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</si>
  <si>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</si>
  <si>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Other claims</t>
  </si>
  <si>
    <t>Counterparty Credit Risk Weighted Exposures</t>
  </si>
  <si>
    <t>Currency induced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</si>
  <si>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</si>
  <si>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</si>
  <si>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</si>
  <si>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</si>
  <si>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</si>
  <si>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</si>
  <si>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</si>
  <si>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</si>
  <si>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</si>
  <si>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</si>
  <si>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</si>
  <si>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</si>
  <si>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</si>
  <si>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</si>
  <si>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</si>
  <si>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</si>
  <si>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</si>
  <si>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</si>
  <si>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</si>
  <si>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</si>
  <si>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</si>
  <si>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</si>
  <si>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</si>
  <si>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</si>
  <si>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</si>
  <si>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</si>
  <si>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 xml:space="preserve">Unhedged claims (Claims where the source of repayment is denominated in the different currency from the exposure's currency) 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</si>
  <si>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</si>
  <si>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</si>
  <si>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</si>
  <si>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</si>
  <si>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</si>
  <si>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</si>
  <si>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</si>
  <si>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</si>
  <si>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</si>
  <si>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</si>
  <si>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</si>
  <si>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</si>
  <si>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</si>
  <si>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</si>
  <si>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</si>
  <si>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</si>
  <si>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</si>
  <si>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</si>
  <si>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</si>
  <si>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</si>
  <si>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</si>
  <si>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</si>
  <si>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</si>
  <si>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</si>
  <si>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</si>
  <si>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</si>
  <si>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</si>
  <si>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</si>
  <si>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</si>
  <si>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</si>
  <si>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</si>
  <si>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</si>
  <si>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</si>
  <si>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</si>
  <si>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</si>
  <si>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</si>
  <si>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</si>
  <si>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</si>
  <si>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</si>
  <si>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</si>
  <si>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</si>
  <si>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</si>
  <si>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</si>
  <si>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</si>
  <si>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</si>
  <si>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</si>
  <si>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</si>
  <si>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</si>
  <si>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</si>
  <si>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</si>
  <si>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</si>
  <si>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</si>
  <si>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</si>
  <si>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</si>
  <si>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</si>
  <si>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</si>
  <si>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</si>
  <si>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</si>
  <si>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</si>
  <si>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</si>
  <si>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</si>
  <si>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</si>
  <si>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</si>
  <si>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</si>
  <si>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</si>
  <si>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</si>
  <si>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</si>
  <si>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</si>
  <si>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</si>
  <si>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</si>
  <si>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</si>
  <si>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</si>
  <si>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</si>
  <si>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</si>
  <si>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table 9 (Capital), N37</t>
  </si>
  <si>
    <t>table 9 (Capital), N2</t>
  </si>
  <si>
    <t>table 9 (Capital), N6</t>
  </si>
  <si>
    <t>JSC Isbank Georgia</t>
  </si>
  <si>
    <t>Murat Bilgiç</t>
  </si>
  <si>
    <t>Ozan Gür</t>
  </si>
  <si>
    <t>www.isbank.ge</t>
  </si>
  <si>
    <t xml:space="preserve"> 2Q 2017</t>
  </si>
  <si>
    <t xml:space="preserve"> 1Q 2017</t>
  </si>
  <si>
    <t>4Q 2016</t>
  </si>
  <si>
    <t>3Q 2016</t>
  </si>
  <si>
    <t>Murat Bılgıç</t>
  </si>
  <si>
    <t>Ahmet Nacı Narşap</t>
  </si>
  <si>
    <t>Cem Kayan</t>
  </si>
  <si>
    <t>Yavuz Ergın</t>
  </si>
  <si>
    <t>Kemal Şahın</t>
  </si>
  <si>
    <t>Mehmet Şencan</t>
  </si>
  <si>
    <t>Mehmet Ihsan Akhun</t>
  </si>
  <si>
    <t>Teımuraz Pırmısashvılı</t>
  </si>
  <si>
    <t>Turkıye Is Bankası A.S.</t>
  </si>
  <si>
    <t>Turkıye Is Bankası A,S, Employees" Pensıon Fund</t>
  </si>
  <si>
    <t>Turkey Republıcan People"s Party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</si>
  <si>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President of the National Bank of Georgia on “Disclosure requirements for commercial banks within Pillar 3” and other relevant decrees and regulations of NBG. </t>
  </si>
  <si>
    <t xml:space="preserve"> 3Q 2017</t>
  </si>
  <si>
    <t>X</t>
  </si>
  <si>
    <t/>
  </si>
  <si>
    <t>Can Yucel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</si>
</sst>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0.0%"/>
    <numFmt numFmtId="171" formatCode="_-* #,##0.00_-;\-* #,##0.00_-;_-* &quot;-&quot;??_-;_-@_-"/>
    <numFmt numFmtId="172" formatCode="_(#,##0_);_(\(#,##0\);_(\ \-\ _);_(@_)"/>
    <numFmt numFmtId="173" formatCode="[$-409]dd\-mmm\-yy;@"/>
    <numFmt numFmtId="174" formatCode="[$-409]mmm\-yy;@"/>
    <numFmt numFmtId="175" formatCode="_ * #,##0.00_)&quot;F&quot;_ ;_ * \(#,##0.00\)&quot;F&quot;_ ;_ * &quot;-&quot;??_)&quot;F&quot;_ ;_ @_ "/>
    <numFmt numFmtId="176" formatCode="_(* #,##0.0_);_(* \(#,##0.00\);_(* &quot;-&quot;??_);_(@_)"/>
    <numFmt numFmtId="177" formatCode="General_)"/>
    <numFmt numFmtId="178" formatCode="0.000"/>
    <numFmt numFmtId="179" formatCode="&quot;fl&quot;#,##0_);\(&quot;fl&quot;#,##0\)"/>
    <numFmt numFmtId="180" formatCode="&quot;fl&quot;#,##0_);[Red]\(&quot;fl&quot;#,##0\)"/>
    <numFmt numFmtId="181" formatCode="&quot;fl&quot;#,##0.00_);\(&quot;fl&quot;#,##0.00\)"/>
    <numFmt numFmtId="182" formatCode="_-* #,##0.00_$_-;\-* #,##0.00_$_-;_-* &quot;-&quot;??_$_-;_-@_-"/>
    <numFmt numFmtId="183" formatCode="_-* #,##0.00\ _L_a_r_i_-;\-* #,##0.00\ _L_a_r_i_-;_-* &quot;-&quot;??\ _L_a_r_i_-;_-@_-"/>
    <numFmt numFmtId="184" formatCode="[$-409]d\-mmm\-yy;@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#,##0_ ;[Red]\-#,##0\ 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sz val="10"/>
      <color theme="1"/>
      <name val="Sylfaen"/>
      <family val="1"/>
    </font>
    <font>
      <b/>
      <sz val="10"/>
      <name val="Sylfaen"/>
      <family val="1"/>
    </font>
  </fonts>
  <fills count="7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963">
    <xf numFmtId="0" fontId="0" fillId="0" borderId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73" fontId="9" fillId="37" borderId="0"/>
    <xf numFmtId="174" fontId="9" fillId="37" borderId="0"/>
    <xf numFmtId="173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73" fontId="11" fillId="38" borderId="0" applyNumberFormat="0" applyBorder="0" applyAlignment="0" applyProtection="0"/>
    <xf numFmtId="173" fontId="11" fillId="38" borderId="0" applyNumberFormat="0" applyBorder="0" applyAlignment="0" applyProtection="0"/>
    <xf numFmtId="174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3" fontId="11" fillId="38" borderId="0" applyNumberFormat="0" applyBorder="0" applyAlignment="0" applyProtection="0"/>
    <xf numFmtId="174" fontId="11" fillId="38" borderId="0" applyNumberFormat="0" applyBorder="0" applyAlignment="0" applyProtection="0"/>
    <xf numFmtId="173" fontId="11" fillId="38" borderId="0" applyNumberFormat="0" applyBorder="0" applyAlignment="0" applyProtection="0"/>
    <xf numFmtId="173" fontId="11" fillId="38" borderId="0" applyNumberFormat="0" applyBorder="0" applyAlignment="0" applyProtection="0"/>
    <xf numFmtId="174" fontId="11" fillId="38" borderId="0" applyNumberFormat="0" applyBorder="0" applyAlignment="0" applyProtection="0"/>
    <xf numFmtId="173" fontId="11" fillId="38" borderId="0" applyNumberFormat="0" applyBorder="0" applyAlignment="0" applyProtection="0"/>
    <xf numFmtId="173" fontId="11" fillId="38" borderId="0" applyNumberFormat="0" applyBorder="0" applyAlignment="0" applyProtection="0"/>
    <xf numFmtId="174" fontId="11" fillId="38" borderId="0" applyNumberFormat="0" applyBorder="0" applyAlignment="0" applyProtection="0"/>
    <xf numFmtId="173" fontId="11" fillId="38" borderId="0" applyNumberFormat="0" applyBorder="0" applyAlignment="0" applyProtection="0"/>
    <xf numFmtId="173" fontId="11" fillId="38" borderId="0" applyNumberFormat="0" applyBorder="0" applyAlignment="0" applyProtection="0"/>
    <xf numFmtId="174" fontId="11" fillId="38" borderId="0" applyNumberFormat="0" applyBorder="0" applyAlignment="0" applyProtection="0"/>
    <xf numFmtId="173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73" fontId="11" fillId="39" borderId="0" applyNumberFormat="0" applyBorder="0" applyAlignment="0" applyProtection="0"/>
    <xf numFmtId="173" fontId="11" fillId="39" borderId="0" applyNumberFormat="0" applyBorder="0" applyAlignment="0" applyProtection="0"/>
    <xf numFmtId="174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73" fontId="11" fillId="39" borderId="0" applyNumberFormat="0" applyBorder="0" applyAlignment="0" applyProtection="0"/>
    <xf numFmtId="174" fontId="11" fillId="39" borderId="0" applyNumberFormat="0" applyBorder="0" applyAlignment="0" applyProtection="0"/>
    <xf numFmtId="173" fontId="11" fillId="39" borderId="0" applyNumberFormat="0" applyBorder="0" applyAlignment="0" applyProtection="0"/>
    <xf numFmtId="173" fontId="11" fillId="39" borderId="0" applyNumberFormat="0" applyBorder="0" applyAlignment="0" applyProtection="0"/>
    <xf numFmtId="174" fontId="11" fillId="39" borderId="0" applyNumberFormat="0" applyBorder="0" applyAlignment="0" applyProtection="0"/>
    <xf numFmtId="173" fontId="11" fillId="39" borderId="0" applyNumberFormat="0" applyBorder="0" applyAlignment="0" applyProtection="0"/>
    <xf numFmtId="173" fontId="11" fillId="39" borderId="0" applyNumberFormat="0" applyBorder="0" applyAlignment="0" applyProtection="0"/>
    <xf numFmtId="174" fontId="11" fillId="39" borderId="0" applyNumberFormat="0" applyBorder="0" applyAlignment="0" applyProtection="0"/>
    <xf numFmtId="173" fontId="11" fillId="39" borderId="0" applyNumberFormat="0" applyBorder="0" applyAlignment="0" applyProtection="0"/>
    <xf numFmtId="173" fontId="11" fillId="39" borderId="0" applyNumberFormat="0" applyBorder="0" applyAlignment="0" applyProtection="0"/>
    <xf numFmtId="174" fontId="11" fillId="39" borderId="0" applyNumberFormat="0" applyBorder="0" applyAlignment="0" applyProtection="0"/>
    <xf numFmtId="173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73" fontId="11" fillId="40" borderId="0" applyNumberFormat="0" applyBorder="0" applyAlignment="0" applyProtection="0"/>
    <xf numFmtId="173" fontId="11" fillId="40" borderId="0" applyNumberFormat="0" applyBorder="0" applyAlignment="0" applyProtection="0"/>
    <xf numFmtId="174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3" fontId="11" fillId="40" borderId="0" applyNumberFormat="0" applyBorder="0" applyAlignment="0" applyProtection="0"/>
    <xf numFmtId="174" fontId="11" fillId="40" borderId="0" applyNumberFormat="0" applyBorder="0" applyAlignment="0" applyProtection="0"/>
    <xf numFmtId="173" fontId="11" fillId="40" borderId="0" applyNumberFormat="0" applyBorder="0" applyAlignment="0" applyProtection="0"/>
    <xf numFmtId="173" fontId="11" fillId="40" borderId="0" applyNumberFormat="0" applyBorder="0" applyAlignment="0" applyProtection="0"/>
    <xf numFmtId="174" fontId="11" fillId="40" borderId="0" applyNumberFormat="0" applyBorder="0" applyAlignment="0" applyProtection="0"/>
    <xf numFmtId="173" fontId="11" fillId="40" borderId="0" applyNumberFormat="0" applyBorder="0" applyAlignment="0" applyProtection="0"/>
    <xf numFmtId="173" fontId="11" fillId="40" borderId="0" applyNumberFormat="0" applyBorder="0" applyAlignment="0" applyProtection="0"/>
    <xf numFmtId="174" fontId="11" fillId="40" borderId="0" applyNumberFormat="0" applyBorder="0" applyAlignment="0" applyProtection="0"/>
    <xf numFmtId="173" fontId="11" fillId="40" borderId="0" applyNumberFormat="0" applyBorder="0" applyAlignment="0" applyProtection="0"/>
    <xf numFmtId="173" fontId="11" fillId="40" borderId="0" applyNumberFormat="0" applyBorder="0" applyAlignment="0" applyProtection="0"/>
    <xf numFmtId="174" fontId="11" fillId="40" borderId="0" applyNumberFormat="0" applyBorder="0" applyAlignment="0" applyProtection="0"/>
    <xf numFmtId="173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73" fontId="11" fillId="41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173" fontId="11" fillId="41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173" fontId="11" fillId="41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173" fontId="11" fillId="41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173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73" fontId="11" fillId="42" borderId="0" applyNumberFormat="0" applyBorder="0" applyAlignment="0" applyProtection="0"/>
    <xf numFmtId="173" fontId="11" fillId="42" borderId="0" applyNumberFormat="0" applyBorder="0" applyAlignment="0" applyProtection="0"/>
    <xf numFmtId="174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73" fontId="11" fillId="42" borderId="0" applyNumberFormat="0" applyBorder="0" applyAlignment="0" applyProtection="0"/>
    <xf numFmtId="174" fontId="11" fillId="42" borderId="0" applyNumberFormat="0" applyBorder="0" applyAlignment="0" applyProtection="0"/>
    <xf numFmtId="173" fontId="11" fillId="42" borderId="0" applyNumberFormat="0" applyBorder="0" applyAlignment="0" applyProtection="0"/>
    <xf numFmtId="173" fontId="11" fillId="42" borderId="0" applyNumberFormat="0" applyBorder="0" applyAlignment="0" applyProtection="0"/>
    <xf numFmtId="174" fontId="11" fillId="42" borderId="0" applyNumberFormat="0" applyBorder="0" applyAlignment="0" applyProtection="0"/>
    <xf numFmtId="173" fontId="11" fillId="42" borderId="0" applyNumberFormat="0" applyBorder="0" applyAlignment="0" applyProtection="0"/>
    <xf numFmtId="173" fontId="11" fillId="42" borderId="0" applyNumberFormat="0" applyBorder="0" applyAlignment="0" applyProtection="0"/>
    <xf numFmtId="174" fontId="11" fillId="42" borderId="0" applyNumberFormat="0" applyBorder="0" applyAlignment="0" applyProtection="0"/>
    <xf numFmtId="173" fontId="11" fillId="42" borderId="0" applyNumberFormat="0" applyBorder="0" applyAlignment="0" applyProtection="0"/>
    <xf numFmtId="173" fontId="11" fillId="42" borderId="0" applyNumberFormat="0" applyBorder="0" applyAlignment="0" applyProtection="0"/>
    <xf numFmtId="174" fontId="11" fillId="42" borderId="0" applyNumberFormat="0" applyBorder="0" applyAlignment="0" applyProtection="0"/>
    <xf numFmtId="173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73" fontId="11" fillId="43" borderId="0" applyNumberFormat="0" applyBorder="0" applyAlignment="0" applyProtection="0"/>
    <xf numFmtId="173" fontId="11" fillId="43" borderId="0" applyNumberFormat="0" applyBorder="0" applyAlignment="0" applyProtection="0"/>
    <xf numFmtId="174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3" fontId="11" fillId="43" borderId="0" applyNumberFormat="0" applyBorder="0" applyAlignment="0" applyProtection="0"/>
    <xf numFmtId="174" fontId="11" fillId="43" borderId="0" applyNumberFormat="0" applyBorder="0" applyAlignment="0" applyProtection="0"/>
    <xf numFmtId="173" fontId="11" fillId="43" borderId="0" applyNumberFormat="0" applyBorder="0" applyAlignment="0" applyProtection="0"/>
    <xf numFmtId="173" fontId="11" fillId="43" borderId="0" applyNumberFormat="0" applyBorder="0" applyAlignment="0" applyProtection="0"/>
    <xf numFmtId="174" fontId="11" fillId="43" borderId="0" applyNumberFormat="0" applyBorder="0" applyAlignment="0" applyProtection="0"/>
    <xf numFmtId="173" fontId="11" fillId="43" borderId="0" applyNumberFormat="0" applyBorder="0" applyAlignment="0" applyProtection="0"/>
    <xf numFmtId="173" fontId="11" fillId="43" borderId="0" applyNumberFormat="0" applyBorder="0" applyAlignment="0" applyProtection="0"/>
    <xf numFmtId="174" fontId="11" fillId="43" borderId="0" applyNumberFormat="0" applyBorder="0" applyAlignment="0" applyProtection="0"/>
    <xf numFmtId="173" fontId="11" fillId="43" borderId="0" applyNumberFormat="0" applyBorder="0" applyAlignment="0" applyProtection="0"/>
    <xf numFmtId="173" fontId="11" fillId="43" borderId="0" applyNumberFormat="0" applyBorder="0" applyAlignment="0" applyProtection="0"/>
    <xf numFmtId="174" fontId="11" fillId="43" borderId="0" applyNumberFormat="0" applyBorder="0" applyAlignment="0" applyProtection="0"/>
    <xf numFmtId="173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73" fontId="11" fillId="44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173" fontId="11" fillId="44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173" fontId="11" fillId="44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173" fontId="11" fillId="44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173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73" fontId="11" fillId="45" borderId="0" applyNumberFormat="0" applyBorder="0" applyAlignment="0" applyProtection="0"/>
    <xf numFmtId="173" fontId="11" fillId="45" borderId="0" applyNumberFormat="0" applyBorder="0" applyAlignment="0" applyProtection="0"/>
    <xf numFmtId="174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73" fontId="11" fillId="45" borderId="0" applyNumberFormat="0" applyBorder="0" applyAlignment="0" applyProtection="0"/>
    <xf numFmtId="174" fontId="11" fillId="45" borderId="0" applyNumberFormat="0" applyBorder="0" applyAlignment="0" applyProtection="0"/>
    <xf numFmtId="173" fontId="11" fillId="45" borderId="0" applyNumberFormat="0" applyBorder="0" applyAlignment="0" applyProtection="0"/>
    <xf numFmtId="173" fontId="11" fillId="45" borderId="0" applyNumberFormat="0" applyBorder="0" applyAlignment="0" applyProtection="0"/>
    <xf numFmtId="174" fontId="11" fillId="45" borderId="0" applyNumberFormat="0" applyBorder="0" applyAlignment="0" applyProtection="0"/>
    <xf numFmtId="173" fontId="11" fillId="45" borderId="0" applyNumberFormat="0" applyBorder="0" applyAlignment="0" applyProtection="0"/>
    <xf numFmtId="173" fontId="11" fillId="45" borderId="0" applyNumberFormat="0" applyBorder="0" applyAlignment="0" applyProtection="0"/>
    <xf numFmtId="174" fontId="11" fillId="45" borderId="0" applyNumberFormat="0" applyBorder="0" applyAlignment="0" applyProtection="0"/>
    <xf numFmtId="173" fontId="11" fillId="45" borderId="0" applyNumberFormat="0" applyBorder="0" applyAlignment="0" applyProtection="0"/>
    <xf numFmtId="173" fontId="11" fillId="45" borderId="0" applyNumberFormat="0" applyBorder="0" applyAlignment="0" applyProtection="0"/>
    <xf numFmtId="174" fontId="11" fillId="45" borderId="0" applyNumberFormat="0" applyBorder="0" applyAlignment="0" applyProtection="0"/>
    <xf numFmtId="173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73" fontId="11" fillId="46" borderId="0" applyNumberFormat="0" applyBorder="0" applyAlignment="0" applyProtection="0"/>
    <xf numFmtId="173" fontId="11" fillId="46" borderId="0" applyNumberFormat="0" applyBorder="0" applyAlignment="0" applyProtection="0"/>
    <xf numFmtId="174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73" fontId="11" fillId="46" borderId="0" applyNumberFormat="0" applyBorder="0" applyAlignment="0" applyProtection="0"/>
    <xf numFmtId="174" fontId="11" fillId="46" borderId="0" applyNumberFormat="0" applyBorder="0" applyAlignment="0" applyProtection="0"/>
    <xf numFmtId="173" fontId="11" fillId="46" borderId="0" applyNumberFormat="0" applyBorder="0" applyAlignment="0" applyProtection="0"/>
    <xf numFmtId="173" fontId="11" fillId="46" borderId="0" applyNumberFormat="0" applyBorder="0" applyAlignment="0" applyProtection="0"/>
    <xf numFmtId="174" fontId="11" fillId="46" borderId="0" applyNumberFormat="0" applyBorder="0" applyAlignment="0" applyProtection="0"/>
    <xf numFmtId="173" fontId="11" fillId="46" borderId="0" applyNumberFormat="0" applyBorder="0" applyAlignment="0" applyProtection="0"/>
    <xf numFmtId="173" fontId="11" fillId="46" borderId="0" applyNumberFormat="0" applyBorder="0" applyAlignment="0" applyProtection="0"/>
    <xf numFmtId="174" fontId="11" fillId="46" borderId="0" applyNumberFormat="0" applyBorder="0" applyAlignment="0" applyProtection="0"/>
    <xf numFmtId="173" fontId="11" fillId="46" borderId="0" applyNumberFormat="0" applyBorder="0" applyAlignment="0" applyProtection="0"/>
    <xf numFmtId="173" fontId="11" fillId="46" borderId="0" applyNumberFormat="0" applyBorder="0" applyAlignment="0" applyProtection="0"/>
    <xf numFmtId="174" fontId="11" fillId="46" borderId="0" applyNumberFormat="0" applyBorder="0" applyAlignment="0" applyProtection="0"/>
    <xf numFmtId="173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73" fontId="11" fillId="41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173" fontId="11" fillId="41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173" fontId="11" fillId="41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173" fontId="11" fillId="41" borderId="0" applyNumberFormat="0" applyBorder="0" applyAlignment="0" applyProtection="0"/>
    <xf numFmtId="173" fontId="11" fillId="41" borderId="0" applyNumberFormat="0" applyBorder="0" applyAlignment="0" applyProtection="0"/>
    <xf numFmtId="174" fontId="11" fillId="41" borderId="0" applyNumberFormat="0" applyBorder="0" applyAlignment="0" applyProtection="0"/>
    <xf numFmtId="173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73" fontId="11" fillId="44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173" fontId="11" fillId="44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173" fontId="11" fillId="44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173" fontId="11" fillId="44" borderId="0" applyNumberFormat="0" applyBorder="0" applyAlignment="0" applyProtection="0"/>
    <xf numFmtId="173" fontId="11" fillId="44" borderId="0" applyNumberFormat="0" applyBorder="0" applyAlignment="0" applyProtection="0"/>
    <xf numFmtId="174" fontId="11" fillId="44" borderId="0" applyNumberFormat="0" applyBorder="0" applyAlignment="0" applyProtection="0"/>
    <xf numFmtId="173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73" fontId="11" fillId="47" borderId="0" applyNumberFormat="0" applyBorder="0" applyAlignment="0" applyProtection="0"/>
    <xf numFmtId="173" fontId="11" fillId="47" borderId="0" applyNumberFormat="0" applyBorder="0" applyAlignment="0" applyProtection="0"/>
    <xf numFmtId="174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3" fontId="11" fillId="47" borderId="0" applyNumberFormat="0" applyBorder="0" applyAlignment="0" applyProtection="0"/>
    <xf numFmtId="174" fontId="11" fillId="47" borderId="0" applyNumberFormat="0" applyBorder="0" applyAlignment="0" applyProtection="0"/>
    <xf numFmtId="173" fontId="11" fillId="47" borderId="0" applyNumberFormat="0" applyBorder="0" applyAlignment="0" applyProtection="0"/>
    <xf numFmtId="173" fontId="11" fillId="47" borderId="0" applyNumberFormat="0" applyBorder="0" applyAlignment="0" applyProtection="0"/>
    <xf numFmtId="174" fontId="11" fillId="47" borderId="0" applyNumberFormat="0" applyBorder="0" applyAlignment="0" applyProtection="0"/>
    <xf numFmtId="173" fontId="11" fillId="47" borderId="0" applyNumberFormat="0" applyBorder="0" applyAlignment="0" applyProtection="0"/>
    <xf numFmtId="173" fontId="11" fillId="47" borderId="0" applyNumberFormat="0" applyBorder="0" applyAlignment="0" applyProtection="0"/>
    <xf numFmtId="174" fontId="11" fillId="47" borderId="0" applyNumberFormat="0" applyBorder="0" applyAlignment="0" applyProtection="0"/>
    <xf numFmtId="173" fontId="11" fillId="47" borderId="0" applyNumberFormat="0" applyBorder="0" applyAlignment="0" applyProtection="0"/>
    <xf numFmtId="173" fontId="11" fillId="47" borderId="0" applyNumberFormat="0" applyBorder="0" applyAlignment="0" applyProtection="0"/>
    <xf numFmtId="174" fontId="11" fillId="47" borderId="0" applyNumberFormat="0" applyBorder="0" applyAlignment="0" applyProtection="0"/>
    <xf numFmtId="173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73" fontId="14" fillId="48" borderId="0" applyNumberFormat="0" applyBorder="0" applyAlignment="0" applyProtection="0"/>
    <xf numFmtId="173" fontId="14" fillId="48" borderId="0" applyNumberFormat="0" applyBorder="0" applyAlignment="0" applyProtection="0"/>
    <xf numFmtId="174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3" fontId="14" fillId="48" borderId="0" applyNumberFormat="0" applyBorder="0" applyAlignment="0" applyProtection="0"/>
    <xf numFmtId="174" fontId="14" fillId="48" borderId="0" applyNumberFormat="0" applyBorder="0" applyAlignment="0" applyProtection="0"/>
    <xf numFmtId="173" fontId="14" fillId="48" borderId="0" applyNumberFormat="0" applyBorder="0" applyAlignment="0" applyProtection="0"/>
    <xf numFmtId="173" fontId="14" fillId="48" borderId="0" applyNumberFormat="0" applyBorder="0" applyAlignment="0" applyProtection="0"/>
    <xf numFmtId="174" fontId="14" fillId="48" borderId="0" applyNumberFormat="0" applyBorder="0" applyAlignment="0" applyProtection="0"/>
    <xf numFmtId="173" fontId="14" fillId="48" borderId="0" applyNumberFormat="0" applyBorder="0" applyAlignment="0" applyProtection="0"/>
    <xf numFmtId="173" fontId="14" fillId="48" borderId="0" applyNumberFormat="0" applyBorder="0" applyAlignment="0" applyProtection="0"/>
    <xf numFmtId="174" fontId="14" fillId="48" borderId="0" applyNumberFormat="0" applyBorder="0" applyAlignment="0" applyProtection="0"/>
    <xf numFmtId="173" fontId="14" fillId="48" borderId="0" applyNumberFormat="0" applyBorder="0" applyAlignment="0" applyProtection="0"/>
    <xf numFmtId="173" fontId="14" fillId="48" borderId="0" applyNumberFormat="0" applyBorder="0" applyAlignment="0" applyProtection="0"/>
    <xf numFmtId="174" fontId="14" fillId="48" borderId="0" applyNumberFormat="0" applyBorder="0" applyAlignment="0" applyProtection="0"/>
    <xf numFmtId="173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73" fontId="14" fillId="45" borderId="0" applyNumberFormat="0" applyBorder="0" applyAlignment="0" applyProtection="0"/>
    <xf numFmtId="173" fontId="14" fillId="45" borderId="0" applyNumberFormat="0" applyBorder="0" applyAlignment="0" applyProtection="0"/>
    <xf numFmtId="174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73" fontId="14" fillId="45" borderId="0" applyNumberFormat="0" applyBorder="0" applyAlignment="0" applyProtection="0"/>
    <xf numFmtId="174" fontId="14" fillId="45" borderId="0" applyNumberFormat="0" applyBorder="0" applyAlignment="0" applyProtection="0"/>
    <xf numFmtId="173" fontId="14" fillId="45" borderId="0" applyNumberFormat="0" applyBorder="0" applyAlignment="0" applyProtection="0"/>
    <xf numFmtId="173" fontId="14" fillId="45" borderId="0" applyNumberFormat="0" applyBorder="0" applyAlignment="0" applyProtection="0"/>
    <xf numFmtId="174" fontId="14" fillId="45" borderId="0" applyNumberFormat="0" applyBorder="0" applyAlignment="0" applyProtection="0"/>
    <xf numFmtId="173" fontId="14" fillId="45" borderId="0" applyNumberFormat="0" applyBorder="0" applyAlignment="0" applyProtection="0"/>
    <xf numFmtId="173" fontId="14" fillId="45" borderId="0" applyNumberFormat="0" applyBorder="0" applyAlignment="0" applyProtection="0"/>
    <xf numFmtId="174" fontId="14" fillId="45" borderId="0" applyNumberFormat="0" applyBorder="0" applyAlignment="0" applyProtection="0"/>
    <xf numFmtId="173" fontId="14" fillId="45" borderId="0" applyNumberFormat="0" applyBorder="0" applyAlignment="0" applyProtection="0"/>
    <xf numFmtId="173" fontId="14" fillId="45" borderId="0" applyNumberFormat="0" applyBorder="0" applyAlignment="0" applyProtection="0"/>
    <xf numFmtId="174" fontId="14" fillId="45" borderId="0" applyNumberFormat="0" applyBorder="0" applyAlignment="0" applyProtection="0"/>
    <xf numFmtId="173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73" fontId="14" fillId="46" borderId="0" applyNumberFormat="0" applyBorder="0" applyAlignment="0" applyProtection="0"/>
    <xf numFmtId="173" fontId="14" fillId="46" borderId="0" applyNumberFormat="0" applyBorder="0" applyAlignment="0" applyProtection="0"/>
    <xf numFmtId="174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73" fontId="14" fillId="46" borderId="0" applyNumberFormat="0" applyBorder="0" applyAlignment="0" applyProtection="0"/>
    <xf numFmtId="174" fontId="14" fillId="46" borderId="0" applyNumberFormat="0" applyBorder="0" applyAlignment="0" applyProtection="0"/>
    <xf numFmtId="173" fontId="14" fillId="46" borderId="0" applyNumberFormat="0" applyBorder="0" applyAlignment="0" applyProtection="0"/>
    <xf numFmtId="173" fontId="14" fillId="46" borderId="0" applyNumberFormat="0" applyBorder="0" applyAlignment="0" applyProtection="0"/>
    <xf numFmtId="174" fontId="14" fillId="46" borderId="0" applyNumberFormat="0" applyBorder="0" applyAlignment="0" applyProtection="0"/>
    <xf numFmtId="173" fontId="14" fillId="46" borderId="0" applyNumberFormat="0" applyBorder="0" applyAlignment="0" applyProtection="0"/>
    <xf numFmtId="173" fontId="14" fillId="46" borderId="0" applyNumberFormat="0" applyBorder="0" applyAlignment="0" applyProtection="0"/>
    <xf numFmtId="174" fontId="14" fillId="46" borderId="0" applyNumberFormat="0" applyBorder="0" applyAlignment="0" applyProtection="0"/>
    <xf numFmtId="173" fontId="14" fillId="46" borderId="0" applyNumberFormat="0" applyBorder="0" applyAlignment="0" applyProtection="0"/>
    <xf numFmtId="173" fontId="14" fillId="46" borderId="0" applyNumberFormat="0" applyBorder="0" applyAlignment="0" applyProtection="0"/>
    <xf numFmtId="174" fontId="14" fillId="46" borderId="0" applyNumberFormat="0" applyBorder="0" applyAlignment="0" applyProtection="0"/>
    <xf numFmtId="173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73" fontId="14" fillId="49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173" fontId="14" fillId="49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173" fontId="14" fillId="49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173" fontId="14" fillId="49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173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73" fontId="14" fillId="50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173" fontId="14" fillId="50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173" fontId="14" fillId="50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173" fontId="14" fillId="50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173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73" fontId="14" fillId="51" borderId="0" applyNumberFormat="0" applyBorder="0" applyAlignment="0" applyProtection="0"/>
    <xf numFmtId="173" fontId="14" fillId="51" borderId="0" applyNumberFormat="0" applyBorder="0" applyAlignment="0" applyProtection="0"/>
    <xf numFmtId="174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73" fontId="14" fillId="51" borderId="0" applyNumberFormat="0" applyBorder="0" applyAlignment="0" applyProtection="0"/>
    <xf numFmtId="174" fontId="14" fillId="51" borderId="0" applyNumberFormat="0" applyBorder="0" applyAlignment="0" applyProtection="0"/>
    <xf numFmtId="173" fontId="14" fillId="51" borderId="0" applyNumberFormat="0" applyBorder="0" applyAlignment="0" applyProtection="0"/>
    <xf numFmtId="173" fontId="14" fillId="51" borderId="0" applyNumberFormat="0" applyBorder="0" applyAlignment="0" applyProtection="0"/>
    <xf numFmtId="174" fontId="14" fillId="51" borderId="0" applyNumberFormat="0" applyBorder="0" applyAlignment="0" applyProtection="0"/>
    <xf numFmtId="173" fontId="14" fillId="51" borderId="0" applyNumberFormat="0" applyBorder="0" applyAlignment="0" applyProtection="0"/>
    <xf numFmtId="173" fontId="14" fillId="51" borderId="0" applyNumberFormat="0" applyBorder="0" applyAlignment="0" applyProtection="0"/>
    <xf numFmtId="174" fontId="14" fillId="51" borderId="0" applyNumberFormat="0" applyBorder="0" applyAlignment="0" applyProtection="0"/>
    <xf numFmtId="173" fontId="14" fillId="51" borderId="0" applyNumberFormat="0" applyBorder="0" applyAlignment="0" applyProtection="0"/>
    <xf numFmtId="173" fontId="14" fillId="51" borderId="0" applyNumberFormat="0" applyBorder="0" applyAlignment="0" applyProtection="0"/>
    <xf numFmtId="174" fontId="14" fillId="51" borderId="0" applyNumberFormat="0" applyBorder="0" applyAlignment="0" applyProtection="0"/>
    <xf numFmtId="173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73" fontId="14" fillId="54" borderId="0" applyNumberFormat="0" applyBorder="0" applyAlignment="0" applyProtection="0"/>
    <xf numFmtId="173" fontId="14" fillId="54" borderId="0" applyNumberFormat="0" applyBorder="0" applyAlignment="0" applyProtection="0"/>
    <xf numFmtId="174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73" fontId="14" fillId="54" borderId="0" applyNumberFormat="0" applyBorder="0" applyAlignment="0" applyProtection="0"/>
    <xf numFmtId="174" fontId="14" fillId="54" borderId="0" applyNumberFormat="0" applyBorder="0" applyAlignment="0" applyProtection="0"/>
    <xf numFmtId="173" fontId="14" fillId="54" borderId="0" applyNumberFormat="0" applyBorder="0" applyAlignment="0" applyProtection="0"/>
    <xf numFmtId="173" fontId="14" fillId="54" borderId="0" applyNumberFormat="0" applyBorder="0" applyAlignment="0" applyProtection="0"/>
    <xf numFmtId="174" fontId="14" fillId="54" borderId="0" applyNumberFormat="0" applyBorder="0" applyAlignment="0" applyProtection="0"/>
    <xf numFmtId="173" fontId="14" fillId="54" borderId="0" applyNumberFormat="0" applyBorder="0" applyAlignment="0" applyProtection="0"/>
    <xf numFmtId="173" fontId="14" fillId="54" borderId="0" applyNumberFormat="0" applyBorder="0" applyAlignment="0" applyProtection="0"/>
    <xf numFmtId="174" fontId="14" fillId="54" borderId="0" applyNumberFormat="0" applyBorder="0" applyAlignment="0" applyProtection="0"/>
    <xf numFmtId="173" fontId="14" fillId="54" borderId="0" applyNumberFormat="0" applyBorder="0" applyAlignment="0" applyProtection="0"/>
    <xf numFmtId="173" fontId="14" fillId="54" borderId="0" applyNumberFormat="0" applyBorder="0" applyAlignment="0" applyProtection="0"/>
    <xf numFmtId="174" fontId="14" fillId="54" borderId="0" applyNumberFormat="0" applyBorder="0" applyAlignment="0" applyProtection="0"/>
    <xf numFmtId="173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73" fontId="14" fillId="58" borderId="0" applyNumberFormat="0" applyBorder="0" applyAlignment="0" applyProtection="0"/>
    <xf numFmtId="173" fontId="14" fillId="58" borderId="0" applyNumberFormat="0" applyBorder="0" applyAlignment="0" applyProtection="0"/>
    <xf numFmtId="174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73" fontId="14" fillId="58" borderId="0" applyNumberFormat="0" applyBorder="0" applyAlignment="0" applyProtection="0"/>
    <xf numFmtId="174" fontId="14" fillId="58" borderId="0" applyNumberFormat="0" applyBorder="0" applyAlignment="0" applyProtection="0"/>
    <xf numFmtId="173" fontId="14" fillId="58" borderId="0" applyNumberFormat="0" applyBorder="0" applyAlignment="0" applyProtection="0"/>
    <xf numFmtId="173" fontId="14" fillId="58" borderId="0" applyNumberFormat="0" applyBorder="0" applyAlignment="0" applyProtection="0"/>
    <xf numFmtId="174" fontId="14" fillId="58" borderId="0" applyNumberFormat="0" applyBorder="0" applyAlignment="0" applyProtection="0"/>
    <xf numFmtId="173" fontId="14" fillId="58" borderId="0" applyNumberFormat="0" applyBorder="0" applyAlignment="0" applyProtection="0"/>
    <xf numFmtId="173" fontId="14" fillId="58" borderId="0" applyNumberFormat="0" applyBorder="0" applyAlignment="0" applyProtection="0"/>
    <xf numFmtId="174" fontId="14" fillId="58" borderId="0" applyNumberFormat="0" applyBorder="0" applyAlignment="0" applyProtection="0"/>
    <xf numFmtId="173" fontId="14" fillId="58" borderId="0" applyNumberFormat="0" applyBorder="0" applyAlignment="0" applyProtection="0"/>
    <xf numFmtId="173" fontId="14" fillId="58" borderId="0" applyNumberFormat="0" applyBorder="0" applyAlignment="0" applyProtection="0"/>
    <xf numFmtId="174" fontId="14" fillId="58" borderId="0" applyNumberFormat="0" applyBorder="0" applyAlignment="0" applyProtection="0"/>
    <xf numFmtId="173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73" fontId="14" fillId="60" borderId="0" applyNumberFormat="0" applyBorder="0" applyAlignment="0" applyProtection="0"/>
    <xf numFmtId="173" fontId="14" fillId="60" borderId="0" applyNumberFormat="0" applyBorder="0" applyAlignment="0" applyProtection="0"/>
    <xf numFmtId="174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73" fontId="14" fillId="60" borderId="0" applyNumberFormat="0" applyBorder="0" applyAlignment="0" applyProtection="0"/>
    <xf numFmtId="174" fontId="14" fillId="60" borderId="0" applyNumberFormat="0" applyBorder="0" applyAlignment="0" applyProtection="0"/>
    <xf numFmtId="173" fontId="14" fillId="60" borderId="0" applyNumberFormat="0" applyBorder="0" applyAlignment="0" applyProtection="0"/>
    <xf numFmtId="173" fontId="14" fillId="60" borderId="0" applyNumberFormat="0" applyBorder="0" applyAlignment="0" applyProtection="0"/>
    <xf numFmtId="174" fontId="14" fillId="60" borderId="0" applyNumberFormat="0" applyBorder="0" applyAlignment="0" applyProtection="0"/>
    <xf numFmtId="173" fontId="14" fillId="60" borderId="0" applyNumberFormat="0" applyBorder="0" applyAlignment="0" applyProtection="0"/>
    <xf numFmtId="173" fontId="14" fillId="60" borderId="0" applyNumberFormat="0" applyBorder="0" applyAlignment="0" applyProtection="0"/>
    <xf numFmtId="174" fontId="14" fillId="60" borderId="0" applyNumberFormat="0" applyBorder="0" applyAlignment="0" applyProtection="0"/>
    <xf numFmtId="173" fontId="14" fillId="60" borderId="0" applyNumberFormat="0" applyBorder="0" applyAlignment="0" applyProtection="0"/>
    <xf numFmtId="173" fontId="14" fillId="60" borderId="0" applyNumberFormat="0" applyBorder="0" applyAlignment="0" applyProtection="0"/>
    <xf numFmtId="174" fontId="14" fillId="60" borderId="0" applyNumberFormat="0" applyBorder="0" applyAlignment="0" applyProtection="0"/>
    <xf numFmtId="173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73" fontId="14" fillId="49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173" fontId="14" fillId="49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173" fontId="14" fillId="49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173" fontId="14" fillId="49" borderId="0" applyNumberFormat="0" applyBorder="0" applyAlignment="0" applyProtection="0"/>
    <xf numFmtId="173" fontId="14" fillId="49" borderId="0" applyNumberFormat="0" applyBorder="0" applyAlignment="0" applyProtection="0"/>
    <xf numFmtId="174" fontId="14" fillId="49" borderId="0" applyNumberFormat="0" applyBorder="0" applyAlignment="0" applyProtection="0"/>
    <xf numFmtId="173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73" fontId="14" fillId="50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173" fontId="14" fillId="50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173" fontId="14" fillId="50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173" fontId="14" fillId="50" borderId="0" applyNumberFormat="0" applyBorder="0" applyAlignment="0" applyProtection="0"/>
    <xf numFmtId="173" fontId="14" fillId="50" borderId="0" applyNumberFormat="0" applyBorder="0" applyAlignment="0" applyProtection="0"/>
    <xf numFmtId="174" fontId="14" fillId="50" borderId="0" applyNumberFormat="0" applyBorder="0" applyAlignment="0" applyProtection="0"/>
    <xf numFmtId="173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73" fontId="14" fillId="63" borderId="0" applyNumberFormat="0" applyBorder="0" applyAlignment="0" applyProtection="0"/>
    <xf numFmtId="173" fontId="14" fillId="63" borderId="0" applyNumberFormat="0" applyBorder="0" applyAlignment="0" applyProtection="0"/>
    <xf numFmtId="174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73" fontId="14" fillId="63" borderId="0" applyNumberFormat="0" applyBorder="0" applyAlignment="0" applyProtection="0"/>
    <xf numFmtId="174" fontId="14" fillId="63" borderId="0" applyNumberFormat="0" applyBorder="0" applyAlignment="0" applyProtection="0"/>
    <xf numFmtId="173" fontId="14" fillId="63" borderId="0" applyNumberFormat="0" applyBorder="0" applyAlignment="0" applyProtection="0"/>
    <xf numFmtId="173" fontId="14" fillId="63" borderId="0" applyNumberFormat="0" applyBorder="0" applyAlignment="0" applyProtection="0"/>
    <xf numFmtId="174" fontId="14" fillId="63" borderId="0" applyNumberFormat="0" applyBorder="0" applyAlignment="0" applyProtection="0"/>
    <xf numFmtId="173" fontId="14" fillId="63" borderId="0" applyNumberFormat="0" applyBorder="0" applyAlignment="0" applyProtection="0"/>
    <xf numFmtId="173" fontId="14" fillId="63" borderId="0" applyNumberFormat="0" applyBorder="0" applyAlignment="0" applyProtection="0"/>
    <xf numFmtId="174" fontId="14" fillId="63" borderId="0" applyNumberFormat="0" applyBorder="0" applyAlignment="0" applyProtection="0"/>
    <xf numFmtId="173" fontId="14" fillId="63" borderId="0" applyNumberFormat="0" applyBorder="0" applyAlignment="0" applyProtection="0"/>
    <xf numFmtId="173" fontId="14" fillId="63" borderId="0" applyNumberFormat="0" applyBorder="0" applyAlignment="0" applyProtection="0"/>
    <xf numFmtId="174" fontId="14" fillId="63" borderId="0" applyNumberFormat="0" applyBorder="0" applyAlignment="0" applyProtection="0"/>
    <xf numFmtId="173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73" fontId="17" fillId="39" borderId="0" applyNumberFormat="0" applyBorder="0" applyAlignment="0" applyProtection="0"/>
    <xf numFmtId="173" fontId="17" fillId="39" borderId="0" applyNumberFormat="0" applyBorder="0" applyAlignment="0" applyProtection="0"/>
    <xf numFmtId="174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73" fontId="17" fillId="39" borderId="0" applyNumberFormat="0" applyBorder="0" applyAlignment="0" applyProtection="0"/>
    <xf numFmtId="174" fontId="17" fillId="39" borderId="0" applyNumberFormat="0" applyBorder="0" applyAlignment="0" applyProtection="0"/>
    <xf numFmtId="173" fontId="17" fillId="39" borderId="0" applyNumberFormat="0" applyBorder="0" applyAlignment="0" applyProtection="0"/>
    <xf numFmtId="173" fontId="17" fillId="39" borderId="0" applyNumberFormat="0" applyBorder="0" applyAlignment="0" applyProtection="0"/>
    <xf numFmtId="174" fontId="17" fillId="39" borderId="0" applyNumberFormat="0" applyBorder="0" applyAlignment="0" applyProtection="0"/>
    <xf numFmtId="173" fontId="17" fillId="39" borderId="0" applyNumberFormat="0" applyBorder="0" applyAlignment="0" applyProtection="0"/>
    <xf numFmtId="173" fontId="17" fillId="39" borderId="0" applyNumberFormat="0" applyBorder="0" applyAlignment="0" applyProtection="0"/>
    <xf numFmtId="174" fontId="17" fillId="39" borderId="0" applyNumberFormat="0" applyBorder="0" applyAlignment="0" applyProtection="0"/>
    <xf numFmtId="173" fontId="17" fillId="39" borderId="0" applyNumberFormat="0" applyBorder="0" applyAlignment="0" applyProtection="0"/>
    <xf numFmtId="173" fontId="17" fillId="39" borderId="0" applyNumberFormat="0" applyBorder="0" applyAlignment="0" applyProtection="0"/>
    <xf numFmtId="174" fontId="17" fillId="39" borderId="0" applyNumberFormat="0" applyBorder="0" applyAlignment="0" applyProtection="0"/>
    <xf numFmtId="173" fontId="17" fillId="39" borderId="0" applyNumberFormat="0" applyBorder="0" applyAlignment="0" applyProtection="0"/>
    <xf numFmtId="0" fontId="15" fillId="39" borderId="0" applyNumberFormat="0" applyBorder="0" applyAlignment="0" applyProtection="0"/>
    <xf numFmtId="175" fontId="18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6" fontId="20" fillId="0" borderId="0" applyFill="0" applyBorder="0" applyAlignment="0"/>
    <xf numFmtId="176" fontId="20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7" fontId="20" fillId="0" borderId="0" applyFill="0" applyBorder="0" applyAlignment="0"/>
    <xf numFmtId="178" fontId="20" fillId="0" borderId="0" applyFill="0" applyBorder="0" applyAlignment="0"/>
    <xf numFmtId="179" fontId="20" fillId="0" borderId="0" applyFill="0" applyBorder="0" applyAlignment="0"/>
    <xf numFmtId="180" fontId="20" fillId="0" borderId="0" applyFill="0" applyBorder="0" applyAlignment="0"/>
    <xf numFmtId="176" fontId="20" fillId="0" borderId="0" applyFill="0" applyBorder="0" applyAlignment="0"/>
    <xf numFmtId="181" fontId="20" fillId="0" borderId="0" applyFill="0" applyBorder="0" applyAlignment="0"/>
    <xf numFmtId="177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73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73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74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73" fontId="23" fillId="64" borderId="43" applyNumberFormat="0" applyAlignment="0" applyProtection="0"/>
    <xf numFmtId="174" fontId="23" fillId="64" borderId="43" applyNumberFormat="0" applyAlignment="0" applyProtection="0"/>
    <xf numFmtId="173" fontId="23" fillId="64" borderId="43" applyNumberFormat="0" applyAlignment="0" applyProtection="0"/>
    <xf numFmtId="173" fontId="23" fillId="64" borderId="43" applyNumberFormat="0" applyAlignment="0" applyProtection="0"/>
    <xf numFmtId="174" fontId="23" fillId="64" borderId="43" applyNumberFormat="0" applyAlignment="0" applyProtection="0"/>
    <xf numFmtId="173" fontId="23" fillId="64" borderId="43" applyNumberFormat="0" applyAlignment="0" applyProtection="0"/>
    <xf numFmtId="173" fontId="23" fillId="64" borderId="43" applyNumberFormat="0" applyAlignment="0" applyProtection="0"/>
    <xf numFmtId="174" fontId="23" fillId="64" borderId="43" applyNumberFormat="0" applyAlignment="0" applyProtection="0"/>
    <xf numFmtId="173" fontId="23" fillId="64" borderId="43" applyNumberFormat="0" applyAlignment="0" applyProtection="0"/>
    <xf numFmtId="173" fontId="23" fillId="64" borderId="43" applyNumberFormat="0" applyAlignment="0" applyProtection="0"/>
    <xf numFmtId="174" fontId="23" fillId="64" borderId="43" applyNumberFormat="0" applyAlignment="0" applyProtection="0"/>
    <xf numFmtId="173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0" fontId="24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0" fontId="25" fillId="10" borderId="39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174" fontId="26" fillId="65" borderId="44" applyNumberFormat="0" applyAlignment="0" applyProtection="0"/>
    <xf numFmtId="173" fontId="26" fillId="65" borderId="44" applyNumberFormat="0" applyAlignment="0" applyProtection="0"/>
    <xf numFmtId="0" fontId="24" fillId="65" borderId="44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6" fontId="2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quotePrefix="1">
      <protection locked="0"/>
    </xf>
    <xf numFmtId="168" fontId="10" fillId="0" borderId="0" applyFont="0" applyFill="0" applyBorder="0" applyAlignment="0" applyProtection="0"/>
    <xf numFmtId="168" fontId="2" fillId="0" borderId="0" quotePrefix="1">
      <protection locked="0"/>
    </xf>
    <xf numFmtId="168" fontId="10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8" fillId="0" borderId="0"/>
    <xf numFmtId="177" fontId="2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6" fontId="20" fillId="0" borderId="0" applyFill="0" applyBorder="0" applyAlignment="0"/>
    <xf numFmtId="177" fontId="20" fillId="0" borderId="0" applyFill="0" applyBorder="0" applyAlignment="0"/>
    <xf numFmtId="176" fontId="20" fillId="0" borderId="0" applyFill="0" applyBorder="0" applyAlignment="0"/>
    <xf numFmtId="181" fontId="20" fillId="0" borderId="0" applyFill="0" applyBorder="0" applyAlignment="0"/>
    <xf numFmtId="177" fontId="20" fillId="0" borderId="0" applyFill="0" applyBorder="0" applyAlignment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4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4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4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4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4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3" fontId="2" fillId="0" borderId="0"/>
    <xf numFmtId="0" fontId="2" fillId="0" borderId="0"/>
    <xf numFmtId="173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73" fontId="36" fillId="40" borderId="0" applyNumberFormat="0" applyBorder="0" applyAlignment="0" applyProtection="0"/>
    <xf numFmtId="173" fontId="36" fillId="40" borderId="0" applyNumberFormat="0" applyBorder="0" applyAlignment="0" applyProtection="0"/>
    <xf numFmtId="174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73" fontId="36" fillId="40" borderId="0" applyNumberFormat="0" applyBorder="0" applyAlignment="0" applyProtection="0"/>
    <xf numFmtId="174" fontId="36" fillId="40" borderId="0" applyNumberFormat="0" applyBorder="0" applyAlignment="0" applyProtection="0"/>
    <xf numFmtId="173" fontId="36" fillId="40" borderId="0" applyNumberFormat="0" applyBorder="0" applyAlignment="0" applyProtection="0"/>
    <xf numFmtId="173" fontId="36" fillId="40" borderId="0" applyNumberFormat="0" applyBorder="0" applyAlignment="0" applyProtection="0"/>
    <xf numFmtId="174" fontId="36" fillId="40" borderId="0" applyNumberFormat="0" applyBorder="0" applyAlignment="0" applyProtection="0"/>
    <xf numFmtId="173" fontId="36" fillId="40" borderId="0" applyNumberFormat="0" applyBorder="0" applyAlignment="0" applyProtection="0"/>
    <xf numFmtId="173" fontId="36" fillId="40" borderId="0" applyNumberFormat="0" applyBorder="0" applyAlignment="0" applyProtection="0"/>
    <xf numFmtId="174" fontId="36" fillId="40" borderId="0" applyNumberFormat="0" applyBorder="0" applyAlignment="0" applyProtection="0"/>
    <xf numFmtId="173" fontId="36" fillId="40" borderId="0" applyNumberFormat="0" applyBorder="0" applyAlignment="0" applyProtection="0"/>
    <xf numFmtId="173" fontId="36" fillId="40" borderId="0" applyNumberFormat="0" applyBorder="0" applyAlignment="0" applyProtection="0"/>
    <xf numFmtId="174" fontId="36" fillId="40" borderId="0" applyNumberFormat="0" applyBorder="0" applyAlignment="0" applyProtection="0"/>
    <xf numFmtId="173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73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73" fontId="37" fillId="0" borderId="9">
      <alignment horizontal="left" vertical="center"/>
    </xf>
    <xf numFmtId="0" fontId="38" fillId="0" borderId="46" applyNumberFormat="0" applyFill="0" applyAlignment="0" applyProtection="0"/>
    <xf numFmtId="174" fontId="38" fillId="0" borderId="46" applyNumberFormat="0" applyFill="0" applyAlignment="0" applyProtection="0"/>
    <xf numFmtId="0" fontId="38" fillId="0" borderId="46" applyNumberFormat="0" applyFill="0" applyAlignment="0" applyProtection="0"/>
    <xf numFmtId="173" fontId="38" fillId="0" borderId="46" applyNumberFormat="0" applyFill="0" applyAlignment="0" applyProtection="0"/>
    <xf numFmtId="173" fontId="38" fillId="0" borderId="46" applyNumberFormat="0" applyFill="0" applyAlignment="0" applyProtection="0"/>
    <xf numFmtId="173" fontId="38" fillId="0" borderId="46" applyNumberFormat="0" applyFill="0" applyAlignment="0" applyProtection="0"/>
    <xf numFmtId="174" fontId="38" fillId="0" borderId="46" applyNumberFormat="0" applyFill="0" applyAlignment="0" applyProtection="0"/>
    <xf numFmtId="173" fontId="38" fillId="0" borderId="46" applyNumberFormat="0" applyFill="0" applyAlignment="0" applyProtection="0"/>
    <xf numFmtId="173" fontId="38" fillId="0" borderId="46" applyNumberFormat="0" applyFill="0" applyAlignment="0" applyProtection="0"/>
    <xf numFmtId="174" fontId="38" fillId="0" borderId="46" applyNumberFormat="0" applyFill="0" applyAlignment="0" applyProtection="0"/>
    <xf numFmtId="173" fontId="38" fillId="0" borderId="46" applyNumberFormat="0" applyFill="0" applyAlignment="0" applyProtection="0"/>
    <xf numFmtId="173" fontId="38" fillId="0" borderId="46" applyNumberFormat="0" applyFill="0" applyAlignment="0" applyProtection="0"/>
    <xf numFmtId="174" fontId="38" fillId="0" borderId="46" applyNumberFormat="0" applyFill="0" applyAlignment="0" applyProtection="0"/>
    <xf numFmtId="173" fontId="38" fillId="0" borderId="46" applyNumberFormat="0" applyFill="0" applyAlignment="0" applyProtection="0"/>
    <xf numFmtId="173" fontId="38" fillId="0" borderId="46" applyNumberFormat="0" applyFill="0" applyAlignment="0" applyProtection="0"/>
    <xf numFmtId="174" fontId="38" fillId="0" borderId="46" applyNumberFormat="0" applyFill="0" applyAlignment="0" applyProtection="0"/>
    <xf numFmtId="173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74" fontId="39" fillId="0" borderId="47" applyNumberFormat="0" applyFill="0" applyAlignment="0" applyProtection="0"/>
    <xf numFmtId="0" fontId="39" fillId="0" borderId="47" applyNumberFormat="0" applyFill="0" applyAlignment="0" applyProtection="0"/>
    <xf numFmtId="173" fontId="39" fillId="0" borderId="47" applyNumberFormat="0" applyFill="0" applyAlignment="0" applyProtection="0"/>
    <xf numFmtId="173" fontId="39" fillId="0" borderId="47" applyNumberFormat="0" applyFill="0" applyAlignment="0" applyProtection="0"/>
    <xf numFmtId="173" fontId="39" fillId="0" borderId="47" applyNumberFormat="0" applyFill="0" applyAlignment="0" applyProtection="0"/>
    <xf numFmtId="174" fontId="39" fillId="0" borderId="47" applyNumberFormat="0" applyFill="0" applyAlignment="0" applyProtection="0"/>
    <xf numFmtId="173" fontId="39" fillId="0" borderId="47" applyNumberFormat="0" applyFill="0" applyAlignment="0" applyProtection="0"/>
    <xf numFmtId="173" fontId="39" fillId="0" borderId="47" applyNumberFormat="0" applyFill="0" applyAlignment="0" applyProtection="0"/>
    <xf numFmtId="174" fontId="39" fillId="0" borderId="47" applyNumberFormat="0" applyFill="0" applyAlignment="0" applyProtection="0"/>
    <xf numFmtId="173" fontId="39" fillId="0" borderId="47" applyNumberFormat="0" applyFill="0" applyAlignment="0" applyProtection="0"/>
    <xf numFmtId="173" fontId="39" fillId="0" borderId="47" applyNumberFormat="0" applyFill="0" applyAlignment="0" applyProtection="0"/>
    <xf numFmtId="174" fontId="39" fillId="0" borderId="47" applyNumberFormat="0" applyFill="0" applyAlignment="0" applyProtection="0"/>
    <xf numFmtId="173" fontId="39" fillId="0" borderId="47" applyNumberFormat="0" applyFill="0" applyAlignment="0" applyProtection="0"/>
    <xf numFmtId="173" fontId="39" fillId="0" borderId="47" applyNumberFormat="0" applyFill="0" applyAlignment="0" applyProtection="0"/>
    <xf numFmtId="174" fontId="39" fillId="0" borderId="47" applyNumberFormat="0" applyFill="0" applyAlignment="0" applyProtection="0"/>
    <xf numFmtId="173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74" fontId="40" fillId="0" borderId="48" applyNumberFormat="0" applyFill="0" applyAlignment="0" applyProtection="0"/>
    <xf numFmtId="0" fontId="40" fillId="0" borderId="48" applyNumberFormat="0" applyFill="0" applyAlignment="0" applyProtection="0"/>
    <xf numFmtId="173" fontId="40" fillId="0" borderId="48" applyNumberFormat="0" applyFill="0" applyAlignment="0" applyProtection="0"/>
    <xf numFmtId="0" fontId="40" fillId="0" borderId="48" applyNumberFormat="0" applyFill="0" applyAlignment="0" applyProtection="0"/>
    <xf numFmtId="173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73" fontId="40" fillId="0" borderId="48" applyNumberFormat="0" applyFill="0" applyAlignment="0" applyProtection="0"/>
    <xf numFmtId="174" fontId="40" fillId="0" borderId="48" applyNumberFormat="0" applyFill="0" applyAlignment="0" applyProtection="0"/>
    <xf numFmtId="173" fontId="40" fillId="0" borderId="48" applyNumberFormat="0" applyFill="0" applyAlignment="0" applyProtection="0"/>
    <xf numFmtId="173" fontId="40" fillId="0" borderId="48" applyNumberFormat="0" applyFill="0" applyAlignment="0" applyProtection="0"/>
    <xf numFmtId="174" fontId="40" fillId="0" borderId="48" applyNumberFormat="0" applyFill="0" applyAlignment="0" applyProtection="0"/>
    <xf numFmtId="173" fontId="40" fillId="0" borderId="48" applyNumberFormat="0" applyFill="0" applyAlignment="0" applyProtection="0"/>
    <xf numFmtId="173" fontId="40" fillId="0" borderId="48" applyNumberFormat="0" applyFill="0" applyAlignment="0" applyProtection="0"/>
    <xf numFmtId="174" fontId="40" fillId="0" borderId="48" applyNumberFormat="0" applyFill="0" applyAlignment="0" applyProtection="0"/>
    <xf numFmtId="173" fontId="40" fillId="0" borderId="48" applyNumberFormat="0" applyFill="0" applyAlignment="0" applyProtection="0"/>
    <xf numFmtId="173" fontId="40" fillId="0" borderId="48" applyNumberFormat="0" applyFill="0" applyAlignment="0" applyProtection="0"/>
    <xf numFmtId="174" fontId="40" fillId="0" borderId="48" applyNumberFormat="0" applyFill="0" applyAlignment="0" applyProtection="0"/>
    <xf numFmtId="173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74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4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4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4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4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73" fontId="42" fillId="0" borderId="0"/>
    <xf numFmtId="0" fontId="42" fillId="0" borderId="0"/>
    <xf numFmtId="173" fontId="42" fillId="0" borderId="0"/>
    <xf numFmtId="173" fontId="37" fillId="0" borderId="0"/>
    <xf numFmtId="0" fontId="37" fillId="0" borderId="0"/>
    <xf numFmtId="173" fontId="37" fillId="0" borderId="0"/>
    <xf numFmtId="173" fontId="43" fillId="0" borderId="0"/>
    <xf numFmtId="0" fontId="43" fillId="0" borderId="0"/>
    <xf numFmtId="173" fontId="43" fillId="0" borderId="0"/>
    <xf numFmtId="173" fontId="44" fillId="0" borderId="0"/>
    <xf numFmtId="0" fontId="44" fillId="0" borderId="0"/>
    <xf numFmtId="173" fontId="44" fillId="0" borderId="0"/>
    <xf numFmtId="173" fontId="45" fillId="0" borderId="0"/>
    <xf numFmtId="0" fontId="45" fillId="0" borderId="0"/>
    <xf numFmtId="173" fontId="45" fillId="0" borderId="0"/>
    <xf numFmtId="173" fontId="46" fillId="0" borderId="0"/>
    <xf numFmtId="0" fontId="46" fillId="0" borderId="0"/>
    <xf numFmtId="173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73" fontId="2" fillId="0" borderId="0">
      <alignment horizontal="center"/>
    </xf>
    <xf numFmtId="0" fontId="2" fillId="0" borderId="0">
      <alignment horizontal="center"/>
    </xf>
    <xf numFmtId="173" fontId="2" fillId="0" borderId="0">
      <alignment horizontal="center"/>
    </xf>
    <xf numFmtId="173" fontId="47" fillId="0" borderId="0" applyNumberFormat="0" applyFill="0" applyBorder="0" applyAlignment="0" applyProtection="0">
      <alignment vertical="top"/>
      <protection locked="0"/>
    </xf>
    <xf numFmtId="174" fontId="47" fillId="0" borderId="0" applyNumberFormat="0" applyFill="0" applyBorder="0" applyAlignment="0" applyProtection="0">
      <alignment vertical="top"/>
      <protection locked="0"/>
    </xf>
    <xf numFmtId="173" fontId="47" fillId="0" borderId="0" applyNumberFormat="0" applyFill="0" applyBorder="0" applyAlignment="0" applyProtection="0">
      <alignment vertical="top"/>
      <protection locked="0"/>
    </xf>
    <xf numFmtId="173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73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73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74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73" fontId="51" fillId="43" borderId="43" applyNumberFormat="0" applyAlignment="0" applyProtection="0"/>
    <xf numFmtId="174" fontId="51" fillId="43" borderId="43" applyNumberFormat="0" applyAlignment="0" applyProtection="0"/>
    <xf numFmtId="173" fontId="51" fillId="43" borderId="43" applyNumberFormat="0" applyAlignment="0" applyProtection="0"/>
    <xf numFmtId="173" fontId="51" fillId="43" borderId="43" applyNumberFormat="0" applyAlignment="0" applyProtection="0"/>
    <xf numFmtId="174" fontId="51" fillId="43" borderId="43" applyNumberFormat="0" applyAlignment="0" applyProtection="0"/>
    <xf numFmtId="173" fontId="51" fillId="43" borderId="43" applyNumberFormat="0" applyAlignment="0" applyProtection="0"/>
    <xf numFmtId="173" fontId="51" fillId="43" borderId="43" applyNumberFormat="0" applyAlignment="0" applyProtection="0"/>
    <xf numFmtId="174" fontId="51" fillId="43" borderId="43" applyNumberFormat="0" applyAlignment="0" applyProtection="0"/>
    <xf numFmtId="173" fontId="51" fillId="43" borderId="43" applyNumberFormat="0" applyAlignment="0" applyProtection="0"/>
    <xf numFmtId="173" fontId="51" fillId="43" borderId="43" applyNumberFormat="0" applyAlignment="0" applyProtection="0"/>
    <xf numFmtId="174" fontId="51" fillId="43" borderId="43" applyNumberFormat="0" applyAlignment="0" applyProtection="0"/>
    <xf numFmtId="173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6" fontId="20" fillId="0" borderId="0" applyFill="0" applyBorder="0" applyAlignment="0"/>
    <xf numFmtId="177" fontId="20" fillId="0" borderId="0" applyFill="0" applyBorder="0" applyAlignment="0"/>
    <xf numFmtId="176" fontId="20" fillId="0" borderId="0" applyFill="0" applyBorder="0" applyAlignment="0"/>
    <xf numFmtId="181" fontId="20" fillId="0" borderId="0" applyFill="0" applyBorder="0" applyAlignment="0"/>
    <xf numFmtId="177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73" fontId="54" fillId="0" borderId="49" applyNumberFormat="0" applyFill="0" applyAlignment="0" applyProtection="0"/>
    <xf numFmtId="173" fontId="54" fillId="0" borderId="49" applyNumberFormat="0" applyFill="0" applyAlignment="0" applyProtection="0"/>
    <xf numFmtId="174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73" fontId="54" fillId="0" borderId="49" applyNumberFormat="0" applyFill="0" applyAlignment="0" applyProtection="0"/>
    <xf numFmtId="174" fontId="54" fillId="0" borderId="49" applyNumberFormat="0" applyFill="0" applyAlignment="0" applyProtection="0"/>
    <xf numFmtId="173" fontId="54" fillId="0" borderId="49" applyNumberFormat="0" applyFill="0" applyAlignment="0" applyProtection="0"/>
    <xf numFmtId="173" fontId="54" fillId="0" borderId="49" applyNumberFormat="0" applyFill="0" applyAlignment="0" applyProtection="0"/>
    <xf numFmtId="174" fontId="54" fillId="0" borderId="49" applyNumberFormat="0" applyFill="0" applyAlignment="0" applyProtection="0"/>
    <xf numFmtId="173" fontId="54" fillId="0" borderId="49" applyNumberFormat="0" applyFill="0" applyAlignment="0" applyProtection="0"/>
    <xf numFmtId="173" fontId="54" fillId="0" borderId="49" applyNumberFormat="0" applyFill="0" applyAlignment="0" applyProtection="0"/>
    <xf numFmtId="174" fontId="54" fillId="0" borderId="49" applyNumberFormat="0" applyFill="0" applyAlignment="0" applyProtection="0"/>
    <xf numFmtId="173" fontId="54" fillId="0" borderId="49" applyNumberFormat="0" applyFill="0" applyAlignment="0" applyProtection="0"/>
    <xf numFmtId="173" fontId="54" fillId="0" borderId="49" applyNumberFormat="0" applyFill="0" applyAlignment="0" applyProtection="0"/>
    <xf numFmtId="174" fontId="54" fillId="0" borderId="49" applyNumberFormat="0" applyFill="0" applyAlignment="0" applyProtection="0"/>
    <xf numFmtId="173" fontId="54" fillId="0" borderId="49" applyNumberFormat="0" applyFill="0" applyAlignment="0" applyProtection="0"/>
    <xf numFmtId="0" fontId="52" fillId="0" borderId="49" applyNumberFormat="0" applyFill="0" applyAlignment="0" applyProtection="0"/>
    <xf numFmtId="173" fontId="2" fillId="0" borderId="0">
      <alignment horizontal="center"/>
    </xf>
    <xf numFmtId="0" fontId="2" fillId="0" borderId="0">
      <alignment horizontal="center"/>
    </xf>
    <xf numFmtId="173" fontId="2" fillId="0" borderId="0">
      <alignment horizontal="center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73" fontId="57" fillId="73" borderId="0" applyNumberFormat="0" applyBorder="0" applyAlignment="0" applyProtection="0"/>
    <xf numFmtId="173" fontId="57" fillId="73" borderId="0" applyNumberFormat="0" applyBorder="0" applyAlignment="0" applyProtection="0"/>
    <xf numFmtId="174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73" fontId="57" fillId="73" borderId="0" applyNumberFormat="0" applyBorder="0" applyAlignment="0" applyProtection="0"/>
    <xf numFmtId="174" fontId="57" fillId="73" borderId="0" applyNumberFormat="0" applyBorder="0" applyAlignment="0" applyProtection="0"/>
    <xf numFmtId="173" fontId="57" fillId="73" borderId="0" applyNumberFormat="0" applyBorder="0" applyAlignment="0" applyProtection="0"/>
    <xf numFmtId="173" fontId="57" fillId="73" borderId="0" applyNumberFormat="0" applyBorder="0" applyAlignment="0" applyProtection="0"/>
    <xf numFmtId="174" fontId="57" fillId="73" borderId="0" applyNumberFormat="0" applyBorder="0" applyAlignment="0" applyProtection="0"/>
    <xf numFmtId="173" fontId="57" fillId="73" borderId="0" applyNumberFormat="0" applyBorder="0" applyAlignment="0" applyProtection="0"/>
    <xf numFmtId="173" fontId="57" fillId="73" borderId="0" applyNumberFormat="0" applyBorder="0" applyAlignment="0" applyProtection="0"/>
    <xf numFmtId="174" fontId="57" fillId="73" borderId="0" applyNumberFormat="0" applyBorder="0" applyAlignment="0" applyProtection="0"/>
    <xf numFmtId="173" fontId="57" fillId="73" borderId="0" applyNumberFormat="0" applyBorder="0" applyAlignment="0" applyProtection="0"/>
    <xf numFmtId="173" fontId="57" fillId="73" borderId="0" applyNumberFormat="0" applyBorder="0" applyAlignment="0" applyProtection="0"/>
    <xf numFmtId="174" fontId="57" fillId="73" borderId="0" applyNumberFormat="0" applyBorder="0" applyAlignment="0" applyProtection="0"/>
    <xf numFmtId="173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73" fontId="9" fillId="0" borderId="50"/>
    <xf numFmtId="174" fontId="9" fillId="0" borderId="50"/>
    <xf numFmtId="173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6" fontId="2" fillId="0" borderId="0"/>
    <xf numFmtId="184" fontId="11" fillId="0" borderId="0"/>
    <xf numFmtId="0" fontId="5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60" fillId="0" borderId="0"/>
    <xf numFmtId="0" fontId="60" fillId="0" borderId="0"/>
    <xf numFmtId="0" fontId="59" fillId="0" borderId="0"/>
    <xf numFmtId="184" fontId="11" fillId="0" borderId="0"/>
    <xf numFmtId="184" fontId="2" fillId="0" borderId="0"/>
    <xf numFmtId="184" fontId="2" fillId="0" borderId="0"/>
    <xf numFmtId="0" fontId="2" fillId="0" borderId="0"/>
    <xf numFmtId="0" fontId="2" fillId="0" borderId="0"/>
    <xf numFmtId="184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84" fontId="1" fillId="0" borderId="0"/>
    <xf numFmtId="184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1" fillId="0" borderId="0"/>
    <xf numFmtId="0" fontId="2" fillId="0" borderId="0"/>
    <xf numFmtId="184" fontId="1" fillId="0" borderId="0"/>
    <xf numFmtId="184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2" fillId="0" borderId="0"/>
    <xf numFmtId="0" fontId="2" fillId="0" borderId="0"/>
    <xf numFmtId="0" fontId="2" fillId="0" borderId="0"/>
    <xf numFmtId="184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1" fillId="0" borderId="0"/>
    <xf numFmtId="0" fontId="2" fillId="0" borderId="0"/>
    <xf numFmtId="173" fontId="2" fillId="0" borderId="0"/>
    <xf numFmtId="184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73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48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73" fontId="2" fillId="0" borderId="0"/>
    <xf numFmtId="184" fontId="2" fillId="0" borderId="0"/>
    <xf numFmtId="184" fontId="2" fillId="0" borderId="0"/>
    <xf numFmtId="173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2" fillId="0" borderId="0"/>
    <xf numFmtId="184" fontId="1" fillId="0" borderId="0"/>
    <xf numFmtId="184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2" fillId="0" borderId="0"/>
    <xf numFmtId="184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73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8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4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3" fontId="11" fillId="0" borderId="0"/>
    <xf numFmtId="0" fontId="11" fillId="0" borderId="0"/>
    <xf numFmtId="173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4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1" fillId="0" borderId="0"/>
    <xf numFmtId="173" fontId="11" fillId="0" borderId="0"/>
    <xf numFmtId="0" fontId="11" fillId="0" borderId="0"/>
    <xf numFmtId="0" fontId="11" fillId="0" borderId="0"/>
    <xf numFmtId="0" fontId="2" fillId="0" borderId="0"/>
    <xf numFmtId="18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4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0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73" fontId="10" fillId="0" borderId="0"/>
    <xf numFmtId="184" fontId="11" fillId="0" borderId="0"/>
    <xf numFmtId="184" fontId="1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1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1" fillId="0" borderId="0"/>
    <xf numFmtId="184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8" fillId="0" borderId="0"/>
    <xf numFmtId="0" fontId="11" fillId="0" borderId="0"/>
    <xf numFmtId="0" fontId="2" fillId="0" borderId="0"/>
    <xf numFmtId="0" fontId="10" fillId="0" borderId="0"/>
    <xf numFmtId="173" fontId="8" fillId="0" borderId="0"/>
    <xf numFmtId="0" fontId="2" fillId="0" borderId="0"/>
    <xf numFmtId="0" fontId="1" fillId="0" borderId="0"/>
    <xf numFmtId="0" fontId="1" fillId="0" borderId="0"/>
    <xf numFmtId="184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4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84" fontId="2" fillId="0" borderId="0"/>
    <xf numFmtId="0" fontId="11" fillId="0" borderId="0"/>
    <xf numFmtId="0" fontId="11" fillId="0" borderId="0"/>
    <xf numFmtId="173" fontId="8" fillId="0" borderId="0"/>
    <xf numFmtId="0" fontId="48" fillId="0" borderId="0"/>
    <xf numFmtId="0" fontId="2" fillId="0" borderId="0"/>
    <xf numFmtId="173" fontId="8" fillId="0" borderId="0"/>
    <xf numFmtId="0" fontId="1" fillId="0" borderId="0"/>
    <xf numFmtId="18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4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73" fontId="8" fillId="0" borderId="0"/>
    <xf numFmtId="173" fontId="8" fillId="0" borderId="0"/>
    <xf numFmtId="0" fontId="1" fillId="0" borderId="0"/>
    <xf numFmtId="184" fontId="11" fillId="0" borderId="0"/>
    <xf numFmtId="184" fontId="11" fillId="0" borderId="0"/>
    <xf numFmtId="184" fontId="2" fillId="0" borderId="0"/>
    <xf numFmtId="0" fontId="2" fillId="0" borderId="0"/>
    <xf numFmtId="184" fontId="2" fillId="0" borderId="0"/>
    <xf numFmtId="0" fontId="2" fillId="0" borderId="0"/>
    <xf numFmtId="184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73" fontId="8" fillId="0" borderId="0"/>
    <xf numFmtId="173" fontId="8" fillId="0" borderId="0"/>
    <xf numFmtId="0" fontId="1" fillId="0" borderId="0"/>
    <xf numFmtId="184" fontId="11" fillId="0" borderId="0"/>
    <xf numFmtId="184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1" fillId="0" borderId="0"/>
    <xf numFmtId="184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4" fontId="11" fillId="0" borderId="0"/>
    <xf numFmtId="0" fontId="5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5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59" fillId="0" borderId="0"/>
    <xf numFmtId="184" fontId="2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84" fontId="9" fillId="0" borderId="0"/>
    <xf numFmtId="0" fontId="5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4" fontId="5" fillId="0" borderId="0"/>
    <xf numFmtId="0" fontId="9" fillId="0" borderId="0"/>
    <xf numFmtId="184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4" fontId="9" fillId="0" borderId="0"/>
    <xf numFmtId="184" fontId="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5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73" fontId="9" fillId="0" borderId="0"/>
    <xf numFmtId="0" fontId="59" fillId="0" borderId="0"/>
    <xf numFmtId="17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73" fontId="5" fillId="0" borderId="0"/>
    <xf numFmtId="0" fontId="59" fillId="0" borderId="0"/>
    <xf numFmtId="173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84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84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1" fillId="0" borderId="0"/>
    <xf numFmtId="184" fontId="9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73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3" fontId="27" fillId="0" borderId="0"/>
    <xf numFmtId="0" fontId="2" fillId="0" borderId="0"/>
    <xf numFmtId="0" fontId="59" fillId="0" borderId="0"/>
    <xf numFmtId="173" fontId="27" fillId="0" borderId="0"/>
    <xf numFmtId="0" fontId="2" fillId="0" borderId="0"/>
    <xf numFmtId="18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5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8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8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59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59" fillId="0" borderId="0"/>
    <xf numFmtId="0" fontId="2" fillId="0" borderId="0"/>
    <xf numFmtId="0" fontId="5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84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84" fontId="2" fillId="0" borderId="0"/>
    <xf numFmtId="0" fontId="2" fillId="0" borderId="0"/>
    <xf numFmtId="0" fontId="2" fillId="0" borderId="0"/>
    <xf numFmtId="184" fontId="2" fillId="0" borderId="0"/>
    <xf numFmtId="0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3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73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3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73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73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74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74" fontId="2" fillId="0" borderId="0"/>
    <xf numFmtId="0" fontId="2" fillId="74" borderId="51" applyNumberFormat="0" applyFont="0" applyAlignment="0" applyProtection="0"/>
    <xf numFmtId="173" fontId="2" fillId="0" borderId="0"/>
    <xf numFmtId="0" fontId="2" fillId="74" borderId="51" applyNumberFormat="0" applyFont="0" applyAlignment="0" applyProtection="0"/>
    <xf numFmtId="173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74" fontId="2" fillId="0" borderId="0"/>
    <xf numFmtId="173" fontId="2" fillId="0" borderId="0"/>
    <xf numFmtId="0" fontId="2" fillId="74" borderId="51" applyNumberFormat="0" applyFont="0" applyAlignment="0" applyProtection="0"/>
    <xf numFmtId="173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74" fontId="2" fillId="0" borderId="0"/>
    <xf numFmtId="0" fontId="2" fillId="74" borderId="51" applyNumberFormat="0" applyFont="0" applyAlignment="0" applyProtection="0"/>
    <xf numFmtId="173" fontId="2" fillId="0" borderId="0"/>
    <xf numFmtId="0" fontId="2" fillId="74" borderId="51" applyNumberFormat="0" applyFont="0" applyAlignment="0" applyProtection="0"/>
    <xf numFmtId="173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74" fontId="2" fillId="0" borderId="0"/>
    <xf numFmtId="173" fontId="2" fillId="0" borderId="0"/>
    <xf numFmtId="173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64" fillId="0" borderId="0">
      <alignment horizontal="left"/>
    </xf>
    <xf numFmtId="0" fontId="2" fillId="0" borderId="0"/>
    <xf numFmtId="0" fontId="2" fillId="0" borderId="0"/>
    <xf numFmtId="173" fontId="2" fillId="0" borderId="0"/>
    <xf numFmtId="3" fontId="2" fillId="75" borderId="3" applyFont="0">
      <alignment horizontal="right" vertical="center"/>
      <protection locked="0"/>
    </xf>
    <xf numFmtId="173" fontId="65" fillId="0" borderId="0"/>
    <xf numFmtId="0" fontId="65" fillId="0" borderId="0"/>
    <xf numFmtId="173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73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73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74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73" fontId="68" fillId="64" borderId="52" applyNumberFormat="0" applyAlignment="0" applyProtection="0"/>
    <xf numFmtId="174" fontId="68" fillId="64" borderId="52" applyNumberFormat="0" applyAlignment="0" applyProtection="0"/>
    <xf numFmtId="173" fontId="68" fillId="64" borderId="52" applyNumberFormat="0" applyAlignment="0" applyProtection="0"/>
    <xf numFmtId="173" fontId="68" fillId="64" borderId="52" applyNumberFormat="0" applyAlignment="0" applyProtection="0"/>
    <xf numFmtId="174" fontId="68" fillId="64" borderId="52" applyNumberFormat="0" applyAlignment="0" applyProtection="0"/>
    <xf numFmtId="173" fontId="68" fillId="64" borderId="52" applyNumberFormat="0" applyAlignment="0" applyProtection="0"/>
    <xf numFmtId="173" fontId="68" fillId="64" borderId="52" applyNumberFormat="0" applyAlignment="0" applyProtection="0"/>
    <xf numFmtId="174" fontId="68" fillId="64" borderId="52" applyNumberFormat="0" applyAlignment="0" applyProtection="0"/>
    <xf numFmtId="173" fontId="68" fillId="64" borderId="52" applyNumberFormat="0" applyAlignment="0" applyProtection="0"/>
    <xf numFmtId="173" fontId="68" fillId="64" borderId="52" applyNumberFormat="0" applyAlignment="0" applyProtection="0"/>
    <xf numFmtId="174" fontId="68" fillId="64" borderId="52" applyNumberFormat="0" applyAlignment="0" applyProtection="0"/>
    <xf numFmtId="173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8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20" fillId="0" borderId="0" applyFill="0" applyBorder="0" applyAlignment="0"/>
    <xf numFmtId="177" fontId="20" fillId="0" borderId="0" applyFill="0" applyBorder="0" applyAlignment="0"/>
    <xf numFmtId="176" fontId="20" fillId="0" borderId="0" applyFill="0" applyBorder="0" applyAlignment="0"/>
    <xf numFmtId="181" fontId="20" fillId="0" borderId="0" applyFill="0" applyBorder="0" applyAlignment="0"/>
    <xf numFmtId="177" fontId="20" fillId="0" borderId="0" applyFill="0" applyBorder="0" applyAlignment="0"/>
    <xf numFmtId="173" fontId="2" fillId="0" borderId="0"/>
    <xf numFmtId="0" fontId="2" fillId="0" borderId="0"/>
    <xf numFmtId="173" fontId="2" fillId="0" borderId="0"/>
    <xf numFmtId="192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93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73" fontId="8" fillId="0" borderId="0"/>
    <xf numFmtId="173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94" fontId="20" fillId="0" borderId="0" applyFill="0" applyBorder="0" applyAlignment="0"/>
    <xf numFmtId="195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74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4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4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4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4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73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73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74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73" fontId="77" fillId="0" borderId="53" applyNumberFormat="0" applyFill="0" applyAlignment="0" applyProtection="0"/>
    <xf numFmtId="174" fontId="77" fillId="0" borderId="53" applyNumberFormat="0" applyFill="0" applyAlignment="0" applyProtection="0"/>
    <xf numFmtId="173" fontId="77" fillId="0" borderId="53" applyNumberFormat="0" applyFill="0" applyAlignment="0" applyProtection="0"/>
    <xf numFmtId="173" fontId="77" fillId="0" borderId="53" applyNumberFormat="0" applyFill="0" applyAlignment="0" applyProtection="0"/>
    <xf numFmtId="174" fontId="77" fillId="0" borderId="53" applyNumberFormat="0" applyFill="0" applyAlignment="0" applyProtection="0"/>
    <xf numFmtId="173" fontId="77" fillId="0" borderId="53" applyNumberFormat="0" applyFill="0" applyAlignment="0" applyProtection="0"/>
    <xf numFmtId="173" fontId="77" fillId="0" borderId="53" applyNumberFormat="0" applyFill="0" applyAlignment="0" applyProtection="0"/>
    <xf numFmtId="174" fontId="77" fillId="0" borderId="53" applyNumberFormat="0" applyFill="0" applyAlignment="0" applyProtection="0"/>
    <xf numFmtId="173" fontId="77" fillId="0" borderId="53" applyNumberFormat="0" applyFill="0" applyAlignment="0" applyProtection="0"/>
    <xf numFmtId="173" fontId="77" fillId="0" borderId="53" applyNumberFormat="0" applyFill="0" applyAlignment="0" applyProtection="0"/>
    <xf numFmtId="174" fontId="77" fillId="0" borderId="53" applyNumberFormat="0" applyFill="0" applyAlignment="0" applyProtection="0"/>
    <xf numFmtId="173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90" fontId="64" fillId="0" borderId="0">
      <alignment horizontal="left"/>
    </xf>
    <xf numFmtId="0" fontId="2" fillId="0" borderId="0"/>
    <xf numFmtId="0" fontId="2" fillId="0" borderId="0"/>
    <xf numFmtId="173" fontId="2" fillId="0" borderId="0"/>
    <xf numFmtId="173" fontId="2" fillId="0" borderId="0">
      <alignment horizontal="center" textRotation="90"/>
    </xf>
    <xf numFmtId="0" fontId="2" fillId="0" borderId="0">
      <alignment horizontal="center" textRotation="90"/>
    </xf>
    <xf numFmtId="173" fontId="2" fillId="0" borderId="0">
      <alignment horizontal="center" textRotation="90"/>
    </xf>
    <xf numFmtId="196" fontId="9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165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1" fillId="0" borderId="0" applyFont="0" applyFill="0" applyBorder="0" applyAlignment="0" applyProtection="0"/>
    <xf numFmtId="168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471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84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5" fillId="0" borderId="0" xfId="0" applyFont="1"/>
    <xf numFmtId="0" fontId="86" fillId="0" borderId="0" xfId="0" applyFont="1"/>
    <xf numFmtId="0" fontId="2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0" fontId="2" fillId="0" borderId="1" xfId="0" applyFont="1" applyBorder="1"/>
    <xf numFmtId="0" fontId="87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198" fontId="45" fillId="0" borderId="3" xfId="0" applyNumberFormat="1" applyFont="1" applyFill="1" applyBorder="1" applyAlignment="1" applyProtection="1">
      <alignment horizontal="center" vertical="center" wrapText="1"/>
      <protection locked="0"/>
    </xf>
    <xf numFmtId="198" fontId="85" fillId="0" borderId="3" xfId="0" applyNumberFormat="1" applyFont="1" applyFill="1" applyBorder="1" applyAlignment="1" applyProtection="1">
      <alignment horizontal="center" vertical="center" wrapText="1"/>
      <protection locked="0"/>
    </xf>
    <xf numFmtId="198" fontId="8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8" fontId="2" fillId="0" borderId="3" xfId="0" applyNumberFormat="1" applyFont="1" applyFill="1" applyBorder="1" applyAlignment="1" applyProtection="1">
      <alignment vertical="center" wrapText="1"/>
      <protection locked="0"/>
    </xf>
    <xf numFmtId="198" fontId="85" fillId="0" borderId="3" xfId="0" applyNumberFormat="1" applyFont="1" applyFill="1" applyBorder="1" applyAlignment="1" applyProtection="1">
      <alignment vertical="center" wrapText="1"/>
      <protection locked="0"/>
    </xf>
    <xf numFmtId="198" fontId="85" fillId="0" borderId="22" xfId="0" applyNumberFormat="1" applyFont="1" applyFill="1" applyBorder="1" applyAlignment="1" applyProtection="1">
      <alignment vertical="center" wrapText="1"/>
      <protection locked="0"/>
    </xf>
    <xf numFmtId="0" fontId="2" fillId="0" borderId="21" xfId="0" applyFont="1" applyFill="1" applyBorder="1" applyAlignment="1">
      <alignment horizontal="right" vertical="center" wrapText="1"/>
    </xf>
    <xf numFmtId="198" fontId="45" fillId="0" borderId="3" xfId="0" applyNumberFormat="1" applyFont="1" applyFill="1" applyBorder="1" applyAlignment="1" applyProtection="1">
      <alignment vertical="center" wrapText="1"/>
      <protection locked="0"/>
    </xf>
    <xf numFmtId="0" fontId="86" fillId="0" borderId="0" xfId="0" applyFont="1" applyFill="1"/>
    <xf numFmtId="0" fontId="2" fillId="2" borderId="21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left"/>
    </xf>
    <xf numFmtId="198" fontId="2" fillId="0" borderId="3" xfId="7" applyNumberFormat="1" applyFont="1" applyFill="1" applyBorder="1" applyAlignment="1" applyProtection="1">
      <alignment horizontal="right"/>
    </xf>
    <xf numFmtId="198" fontId="2" fillId="0" borderId="10" xfId="0" applyNumberFormat="1" applyFont="1" applyFill="1" applyBorder="1" applyAlignment="1" applyProtection="1">
      <alignment horizontal="right"/>
    </xf>
    <xf numFmtId="198" fontId="2" fillId="0" borderId="3" xfId="0" applyNumberFormat="1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left" indent="2"/>
    </xf>
    <xf numFmtId="0" fontId="2" fillId="0" borderId="8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/>
    <xf numFmtId="198" fontId="2" fillId="0" borderId="3" xfId="7" applyNumberFormat="1" applyFont="1" applyFill="1" applyBorder="1" applyAlignment="1" applyProtection="1">
      <alignment horizontal="right"/>
      <protection locked="0"/>
    </xf>
    <xf numFmtId="198" fontId="2" fillId="0" borderId="10" xfId="0" applyNumberFormat="1" applyFont="1" applyFill="1" applyBorder="1" applyAlignment="1" applyProtection="1">
      <alignment horizontal="right"/>
      <protection locked="0"/>
    </xf>
    <xf numFmtId="198" fontId="2" fillId="0" borderId="3" xfId="0" applyNumberFormat="1" applyFont="1" applyFill="1" applyBorder="1" applyAlignment="1" applyProtection="1">
      <alignment horizontal="right"/>
      <protection locked="0"/>
    </xf>
    <xf numFmtId="198" fontId="2" fillId="0" borderId="22" xfId="0" applyNumberFormat="1" applyFont="1" applyFill="1" applyBorder="1" applyAlignment="1" applyProtection="1">
      <alignment horizontal="right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9" fillId="0" borderId="0" xfId="0" applyFont="1" applyAlignment="1">
      <alignment vertical="center"/>
    </xf>
    <xf numFmtId="0" fontId="90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indent="1"/>
    </xf>
    <xf numFmtId="38" fontId="2" fillId="0" borderId="3" xfId="0" applyNumberFormat="1" applyFont="1" applyFill="1" applyBorder="1" applyAlignment="1" applyProtection="1">
      <alignment horizontal="right"/>
      <protection locked="0"/>
    </xf>
    <xf numFmtId="38" fontId="2" fillId="0" borderId="22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left" wrapText="1" indent="1"/>
    </xf>
    <xf numFmtId="0" fontId="2" fillId="0" borderId="3" xfId="0" applyFont="1" applyFill="1" applyBorder="1" applyAlignment="1">
      <alignment horizontal="left" wrapText="1" indent="2"/>
    </xf>
    <xf numFmtId="0" fontId="45" fillId="0" borderId="3" xfId="0" applyFont="1" applyFill="1" applyBorder="1" applyAlignment="1"/>
    <xf numFmtId="0" fontId="45" fillId="0" borderId="3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indent="1"/>
    </xf>
    <xf numFmtId="0" fontId="45" fillId="0" borderId="3" xfId="0" applyFont="1" applyFill="1" applyBorder="1" applyAlignment="1">
      <alignment horizontal="left" indent="1"/>
    </xf>
    <xf numFmtId="0" fontId="45" fillId="0" borderId="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90" fillId="0" borderId="0" xfId="0" applyFont="1" applyBorder="1"/>
    <xf numFmtId="0" fontId="46" fillId="0" borderId="0" xfId="0" applyFont="1" applyFill="1" applyAlignment="1">
      <alignment horizontal="center"/>
    </xf>
    <xf numFmtId="0" fontId="85" fillId="0" borderId="21" xfId="0" applyFont="1" applyBorder="1" applyAlignment="1">
      <alignment horizontal="center" vertical="center" wrapText="1"/>
    </xf>
    <xf numFmtId="0" fontId="85" fillId="0" borderId="3" xfId="0" applyFont="1" applyBorder="1" applyAlignment="1">
      <alignment vertical="center" wrapText="1"/>
    </xf>
    <xf numFmtId="3" fontId="85" fillId="0" borderId="3" xfId="0" applyNumberFormat="1" applyFont="1" applyBorder="1" applyAlignment="1">
      <alignment vertical="center" wrapText="1"/>
    </xf>
    <xf numFmtId="3" fontId="85" fillId="0" borderId="22" xfId="0" applyNumberFormat="1" applyFont="1" applyBorder="1" applyAlignment="1">
      <alignment vertical="center" wrapText="1"/>
    </xf>
    <xf numFmtId="14" fontId="2" fillId="3" borderId="3" xfId="8" quotePrefix="1" applyNumberFormat="1" applyFont="1" applyFill="1" applyBorder="1" applyAlignment="1" applyProtection="1">
      <alignment horizontal="left" vertical="center" wrapText="1"/>
      <protection locked="0"/>
    </xf>
    <xf numFmtId="3" fontId="85" fillId="0" borderId="3" xfId="0" applyNumberFormat="1" applyFont="1" applyFill="1" applyBorder="1" applyAlignment="1">
      <alignment vertical="center" wrapText="1"/>
    </xf>
    <xf numFmtId="0" fontId="85" fillId="0" borderId="3" xfId="0" applyFont="1" applyFill="1" applyBorder="1" applyAlignment="1">
      <alignment vertical="center" wrapText="1"/>
    </xf>
    <xf numFmtId="0" fontId="85" fillId="0" borderId="24" xfId="0" applyFont="1" applyBorder="1" applyAlignment="1">
      <alignment horizontal="center" vertical="center" wrapText="1"/>
    </xf>
    <xf numFmtId="0" fontId="87" fillId="0" borderId="25" xfId="0" applyFont="1" applyBorder="1" applyAlignment="1">
      <alignment vertical="center" wrapText="1"/>
    </xf>
    <xf numFmtId="0" fontId="85" fillId="0" borderId="0" xfId="0" applyFont="1" applyBorder="1" applyAlignment="1">
      <alignment horizontal="center" vertical="center" wrapText="1"/>
    </xf>
    <xf numFmtId="0" fontId="85" fillId="0" borderId="0" xfId="0" applyFont="1" applyBorder="1" applyAlignment="1">
      <alignment vertical="center" wrapText="1"/>
    </xf>
    <xf numFmtId="0" fontId="85" fillId="0" borderId="0" xfId="0" applyFont="1" applyAlignment="1">
      <alignment wrapText="1"/>
    </xf>
    <xf numFmtId="0" fontId="85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5" fillId="0" borderId="23" xfId="0" applyFont="1" applyBorder="1" applyAlignment="1"/>
    <xf numFmtId="0" fontId="86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6" fillId="0" borderId="3" xfId="0" applyFont="1" applyBorder="1"/>
    <xf numFmtId="0" fontId="85" fillId="0" borderId="21" xfId="0" applyFont="1" applyBorder="1" applyAlignment="1">
      <alignment horizontal="center"/>
    </xf>
    <xf numFmtId="172" fontId="86" fillId="0" borderId="0" xfId="0" applyNumberFormat="1" applyFont="1"/>
    <xf numFmtId="0" fontId="85" fillId="0" borderId="0" xfId="0" applyFont="1" applyAlignment="1">
      <alignment vertical="center"/>
    </xf>
    <xf numFmtId="0" fontId="85" fillId="0" borderId="21" xfId="0" applyFont="1" applyBorder="1" applyAlignment="1">
      <alignment horizontal="center" vertical="center"/>
    </xf>
    <xf numFmtId="0" fontId="86" fillId="0" borderId="0" xfId="0" applyFont="1" applyAlignment="1"/>
    <xf numFmtId="0" fontId="85" fillId="0" borderId="13" xfId="0" applyFont="1" applyBorder="1" applyAlignment="1">
      <alignment wrapText="1"/>
    </xf>
    <xf numFmtId="0" fontId="85" fillId="0" borderId="0" xfId="0" applyFont="1" applyAlignment="1">
      <alignment horizontal="center" vertical="center"/>
    </xf>
    <xf numFmtId="0" fontId="85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9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7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198" fontId="2" fillId="3" borderId="22" xfId="2" applyNumberFormat="1" applyFont="1" applyFill="1" applyBorder="1" applyAlignment="1" applyProtection="1">
      <alignment vertical="top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198" fontId="2" fillId="3" borderId="22" xfId="2" applyNumberFormat="1" applyFont="1" applyFill="1" applyBorder="1" applyAlignment="1" applyProtection="1">
      <alignment vertical="top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5" fillId="0" borderId="4" xfId="0" applyFont="1" applyFill="1" applyBorder="1" applyAlignment="1">
      <alignment horizontal="center" vertical="center" wrapText="1"/>
    </xf>
    <xf numFmtId="0" fontId="85" fillId="0" borderId="66" xfId="0" applyFont="1" applyFill="1" applyBorder="1" applyAlignment="1">
      <alignment horizontal="center" vertical="center" wrapText="1"/>
    </xf>
    <xf numFmtId="0" fontId="85" fillId="0" borderId="6" xfId="0" applyFont="1" applyFill="1" applyBorder="1" applyAlignment="1">
      <alignment horizontal="center" vertical="center" wrapText="1"/>
    </xf>
    <xf numFmtId="0" fontId="85" fillId="0" borderId="35" xfId="0" applyFont="1" applyBorder="1" applyAlignment="1">
      <alignment wrapText="1"/>
    </xf>
    <xf numFmtId="198" fontId="85" fillId="0" borderId="34" xfId="0" applyNumberFormat="1" applyFont="1" applyBorder="1" applyAlignment="1">
      <alignment vertical="center"/>
    </xf>
    <xf numFmtId="172" fontId="85" fillId="0" borderId="67" xfId="0" applyNumberFormat="1" applyFont="1" applyBorder="1" applyAlignment="1">
      <alignment horizontal="center"/>
    </xf>
    <xf numFmtId="172" fontId="86" fillId="0" borderId="0" xfId="0" applyNumberFormat="1" applyFont="1" applyBorder="1" applyAlignment="1">
      <alignment horizontal="center"/>
    </xf>
    <xf numFmtId="0" fontId="85" fillId="0" borderId="11" xfId="0" applyFont="1" applyBorder="1" applyAlignment="1">
      <alignment wrapText="1"/>
    </xf>
    <xf numFmtId="198" fontId="85" fillId="0" borderId="13" xfId="0" applyNumberFormat="1" applyFont="1" applyBorder="1" applyAlignment="1">
      <alignment vertical="center"/>
    </xf>
    <xf numFmtId="172" fontId="85" fillId="0" borderId="65" xfId="0" applyNumberFormat="1" applyFont="1" applyBorder="1" applyAlignment="1">
      <alignment horizontal="center"/>
    </xf>
    <xf numFmtId="198" fontId="89" fillId="0" borderId="13" xfId="0" applyNumberFormat="1" applyFont="1" applyBorder="1" applyAlignment="1">
      <alignment vertical="center"/>
    </xf>
    <xf numFmtId="172" fontId="89" fillId="0" borderId="65" xfId="0" applyNumberFormat="1" applyFont="1" applyBorder="1" applyAlignment="1">
      <alignment horizontal="center"/>
    </xf>
    <xf numFmtId="172" fontId="93" fillId="0" borderId="0" xfId="0" applyNumberFormat="1" applyFont="1" applyBorder="1" applyAlignment="1">
      <alignment horizontal="center"/>
    </xf>
    <xf numFmtId="0" fontId="89" fillId="0" borderId="11" xfId="0" applyFont="1" applyBorder="1" applyAlignment="1">
      <alignment horizontal="right" wrapText="1"/>
    </xf>
    <xf numFmtId="172" fontId="46" fillId="76" borderId="65" xfId="0" applyNumberFormat="1" applyFont="1" applyFill="1" applyBorder="1" applyAlignment="1">
      <alignment horizontal="center"/>
    </xf>
    <xf numFmtId="0" fontId="85" fillId="0" borderId="12" xfId="0" applyFont="1" applyBorder="1" applyAlignment="1">
      <alignment wrapText="1"/>
    </xf>
    <xf numFmtId="198" fontId="85" fillId="0" borderId="14" xfId="0" applyNumberFormat="1" applyFont="1" applyBorder="1" applyAlignment="1">
      <alignment vertical="center"/>
    </xf>
    <xf numFmtId="172" fontId="85" fillId="0" borderId="68" xfId="0" applyNumberFormat="1" applyFont="1" applyBorder="1" applyAlignment="1">
      <alignment horizontal="center"/>
    </xf>
    <xf numFmtId="0" fontId="87" fillId="36" borderId="15" xfId="0" applyFont="1" applyFill="1" applyBorder="1" applyAlignment="1">
      <alignment wrapText="1"/>
    </xf>
    <xf numFmtId="198" fontId="87" fillId="36" borderId="16" xfId="0" applyNumberFormat="1" applyFont="1" applyFill="1" applyBorder="1" applyAlignment="1">
      <alignment vertical="center"/>
    </xf>
    <xf numFmtId="172" fontId="87" fillId="36" borderId="60" xfId="0" applyNumberFormat="1" applyFont="1" applyFill="1" applyBorder="1" applyAlignment="1">
      <alignment horizontal="center"/>
    </xf>
    <xf numFmtId="172" fontId="91" fillId="0" borderId="0" xfId="0" applyNumberFormat="1" applyFont="1" applyFill="1" applyBorder="1" applyAlignment="1">
      <alignment horizontal="center"/>
    </xf>
    <xf numFmtId="198" fontId="85" fillId="0" borderId="17" xfId="0" applyNumberFormat="1" applyFont="1" applyBorder="1" applyAlignment="1">
      <alignment vertical="center"/>
    </xf>
    <xf numFmtId="172" fontId="85" fillId="0" borderId="64" xfId="0" applyNumberFormat="1" applyFont="1" applyBorder="1" applyAlignment="1">
      <alignment horizontal="center"/>
    </xf>
    <xf numFmtId="0" fontId="89" fillId="0" borderId="12" xfId="0" applyFont="1" applyBorder="1" applyAlignment="1">
      <alignment horizontal="right" wrapText="1"/>
    </xf>
    <xf numFmtId="198" fontId="89" fillId="0" borderId="14" xfId="0" applyNumberFormat="1" applyFont="1" applyBorder="1" applyAlignment="1">
      <alignment vertical="center"/>
    </xf>
    <xf numFmtId="0" fontId="85" fillId="0" borderId="24" xfId="0" applyFont="1" applyBorder="1" applyAlignment="1">
      <alignment horizontal="center"/>
    </xf>
    <xf numFmtId="0" fontId="87" fillId="36" borderId="61" xfId="0" applyFont="1" applyFill="1" applyBorder="1" applyAlignment="1">
      <alignment wrapText="1"/>
    </xf>
    <xf numFmtId="198" fontId="87" fillId="36" borderId="62" xfId="0" applyNumberFormat="1" applyFont="1" applyFill="1" applyBorder="1" applyAlignment="1">
      <alignment vertical="center"/>
    </xf>
    <xf numFmtId="172" fontId="87" fillId="36" borderId="63" xfId="0" applyNumberFormat="1" applyFont="1" applyFill="1" applyBorder="1" applyAlignment="1">
      <alignment horizontal="center"/>
    </xf>
    <xf numFmtId="0" fontId="85" fillId="0" borderId="59" xfId="0" applyFont="1" applyBorder="1"/>
    <xf numFmtId="0" fontId="85" fillId="0" borderId="21" xfId="0" applyFont="1" applyBorder="1" applyAlignment="1">
      <alignment vertical="center"/>
    </xf>
    <xf numFmtId="0" fontId="90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7" fillId="0" borderId="0" xfId="0" applyFont="1" applyAlignment="1">
      <alignment horizontal="center"/>
    </xf>
    <xf numFmtId="0" fontId="85" fillId="0" borderId="18" xfId="0" applyFont="1" applyBorder="1"/>
    <xf numFmtId="0" fontId="85" fillId="0" borderId="20" xfId="0" applyFont="1" applyBorder="1"/>
    <xf numFmtId="0" fontId="85" fillId="0" borderId="22" xfId="0" applyFont="1" applyBorder="1" applyAlignment="1">
      <alignment horizontal="center" vertical="center"/>
    </xf>
    <xf numFmtId="169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9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9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0" fontId="45" fillId="3" borderId="26" xfId="16" applyFont="1" applyFill="1" applyBorder="1" applyAlignment="1" applyProtection="1">
      <protection locked="0"/>
    </xf>
    <xf numFmtId="0" fontId="85" fillId="0" borderId="0" xfId="0" applyFont="1" applyBorder="1" applyAlignment="1">
      <alignment vertical="center"/>
    </xf>
    <xf numFmtId="0" fontId="85" fillId="0" borderId="19" xfId="0" applyFont="1" applyBorder="1"/>
    <xf numFmtId="0" fontId="90" fillId="0" borderId="0" xfId="0" applyFont="1" applyAlignment="1">
      <alignment wrapText="1"/>
    </xf>
    <xf numFmtId="0" fontId="85" fillId="0" borderId="21" xfId="0" applyFont="1" applyBorder="1"/>
    <xf numFmtId="0" fontId="85" fillId="0" borderId="3" xfId="0" applyFont="1" applyBorder="1"/>
    <xf numFmtId="0" fontId="85" fillId="0" borderId="69" xfId="0" applyFont="1" applyBorder="1" applyAlignment="1">
      <alignment wrapText="1"/>
    </xf>
    <xf numFmtId="0" fontId="85" fillId="0" borderId="24" xfId="0" applyFont="1" applyBorder="1"/>
    <xf numFmtId="0" fontId="87" fillId="0" borderId="25" xfId="0" applyFont="1" applyBorder="1"/>
    <xf numFmtId="0" fontId="45" fillId="0" borderId="0" xfId="8" applyFont="1" applyFill="1" applyBorder="1" applyAlignment="1" applyProtection="1">
      <protection locked="0"/>
    </xf>
    <xf numFmtId="0" fontId="2" fillId="0" borderId="0" xfId="5" applyFont="1" applyFill="1" applyProtection="1">
      <protection locked="0"/>
    </xf>
    <xf numFmtId="0" fontId="45" fillId="0" borderId="58" xfId="8" applyFont="1" applyFill="1" applyBorder="1" applyAlignment="1" applyProtection="1">
      <protection locked="0"/>
    </xf>
    <xf numFmtId="0" fontId="45" fillId="0" borderId="19" xfId="8" applyFont="1" applyFill="1" applyBorder="1" applyAlignment="1" applyProtection="1">
      <alignment horizontal="center"/>
      <protection locked="0"/>
    </xf>
    <xf numFmtId="0" fontId="2" fillId="0" borderId="20" xfId="5" applyFont="1" applyFill="1" applyBorder="1" applyAlignment="1" applyProtection="1">
      <alignment horizontal="center"/>
      <protection locked="0"/>
    </xf>
    <xf numFmtId="0" fontId="2" fillId="3" borderId="21" xfId="15" applyFont="1" applyFill="1" applyBorder="1" applyAlignment="1" applyProtection="1">
      <alignment horizontal="left" vertical="center"/>
      <protection locked="0"/>
    </xf>
    <xf numFmtId="0" fontId="2" fillId="3" borderId="21" xfId="9" applyFont="1" applyFill="1" applyBorder="1" applyAlignment="1" applyProtection="1">
      <alignment horizontal="right" vertical="center"/>
      <protection locked="0"/>
    </xf>
    <xf numFmtId="198" fontId="2" fillId="0" borderId="3" xfId="8" applyNumberFormat="1" applyFont="1" applyFill="1" applyBorder="1" applyAlignment="1">
      <alignment horizontal="right" wrapText="1"/>
    </xf>
    <xf numFmtId="198" fontId="2" fillId="0" borderId="3" xfId="8" applyNumberFormat="1" applyFont="1" applyFill="1" applyBorder="1" applyAlignment="1" applyProtection="1">
      <alignment horizontal="right" wrapText="1"/>
      <protection locked="0"/>
    </xf>
    <xf numFmtId="198" fontId="2" fillId="0" borderId="0" xfId="5" applyNumberFormat="1" applyFont="1" applyFill="1" applyBorder="1" applyProtection="1">
      <protection locked="0"/>
    </xf>
    <xf numFmtId="3" fontId="2" fillId="3" borderId="3" xfId="16" applyNumberFormat="1" applyFont="1" applyFill="1" applyBorder="1" applyAlignment="1" applyProtection="1">
      <alignment horizontal="left" wrapText="1"/>
      <protection locked="0"/>
    </xf>
    <xf numFmtId="0" fontId="2" fillId="3" borderId="24" xfId="9" applyFont="1" applyFill="1" applyBorder="1" applyAlignment="1" applyProtection="1">
      <alignment horizontal="right" vertical="center"/>
      <protection locked="0"/>
    </xf>
    <xf numFmtId="198" fontId="45" fillId="36" borderId="25" xfId="16" applyNumberFormat="1" applyFont="1" applyFill="1" applyBorder="1" applyAlignment="1" applyProtection="1">
      <protection locked="0"/>
    </xf>
    <xf numFmtId="0" fontId="85" fillId="0" borderId="58" xfId="0" applyFont="1" applyBorder="1" applyAlignment="1">
      <alignment horizontal="center"/>
    </xf>
    <xf numFmtId="0" fontId="85" fillId="0" borderId="5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20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4" fillId="3" borderId="3" xfId="11" applyFont="1" applyFill="1" applyBorder="1" applyAlignment="1">
      <alignment horizontal="left" vertical="center"/>
    </xf>
    <xf numFmtId="0" fontId="92" fillId="3" borderId="3" xfId="11" applyFont="1" applyFill="1" applyBorder="1" applyAlignment="1">
      <alignment wrapText="1"/>
    </xf>
    <xf numFmtId="198" fontId="2" fillId="3" borderId="3" xfId="5" applyNumberFormat="1" applyFont="1" applyFill="1" applyBorder="1" applyProtection="1">
      <protection locked="0"/>
    </xf>
    <xf numFmtId="0" fontId="94" fillId="3" borderId="3" xfId="11" applyFont="1" applyFill="1" applyBorder="1" applyAlignment="1">
      <alignment horizontal="left" vertical="center" wrapText="1"/>
    </xf>
    <xf numFmtId="170" fontId="2" fillId="3" borderId="3" xfId="8" applyNumberFormat="1" applyFont="1" applyFill="1" applyBorder="1" applyAlignment="1" applyProtection="1">
      <alignment horizontal="right" wrapText="1"/>
      <protection locked="0"/>
    </xf>
    <xf numFmtId="0" fontId="94" fillId="0" borderId="3" xfId="11" applyFont="1" applyFill="1" applyBorder="1" applyAlignment="1">
      <alignment horizontal="left" vertical="center" wrapText="1"/>
    </xf>
    <xf numFmtId="170" fontId="2" fillId="4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wrapText="1"/>
    </xf>
    <xf numFmtId="198" fontId="2" fillId="0" borderId="3" xfId="1" applyNumberFormat="1" applyFont="1" applyFill="1" applyBorder="1" applyProtection="1">
      <protection locked="0"/>
    </xf>
    <xf numFmtId="0" fontId="94" fillId="3" borderId="3" xfId="9" applyFont="1" applyFill="1" applyBorder="1" applyAlignment="1" applyProtection="1">
      <alignment horizontal="left" vertical="center"/>
      <protection locked="0"/>
    </xf>
    <xf numFmtId="0" fontId="92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8" fontId="45" fillId="36" borderId="25" xfId="1" applyNumberFormat="1" applyFont="1" applyFill="1" applyBorder="1" applyAlignment="1" applyProtection="1">
      <protection locked="0"/>
    </xf>
    <xf numFmtId="198" fontId="2" fillId="3" borderId="25" xfId="5" applyNumberFormat="1" applyFont="1" applyFill="1" applyBorder="1" applyProtection="1">
      <protection locked="0"/>
    </xf>
    <xf numFmtId="169" fontId="45" fillId="36" borderId="26" xfId="1" applyNumberFormat="1" applyFont="1" applyFill="1" applyBorder="1" applyAlignment="1" applyProtection="1">
      <protection locked="0"/>
    </xf>
    <xf numFmtId="198" fontId="85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5" fillId="0" borderId="21" xfId="0" applyFont="1" applyFill="1" applyBorder="1" applyAlignment="1">
      <alignment horizontal="center" vertical="center"/>
    </xf>
    <xf numFmtId="0" fontId="45" fillId="0" borderId="3" xfId="0" applyFont="1" applyFill="1" applyBorder="1" applyAlignment="1" applyProtection="1">
      <alignment horizontal="left"/>
      <protection locked="0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46" fillId="0" borderId="3" xfId="0" applyFont="1" applyFill="1" applyBorder="1" applyAlignment="1" applyProtection="1">
      <alignment horizontal="left" vertical="center" indent="17"/>
      <protection locked="0"/>
    </xf>
    <xf numFmtId="0" fontId="85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2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3" xfId="20960" applyFont="1" applyFill="1" applyBorder="1" applyAlignment="1" applyProtection="1">
      <alignment horizontal="left" wrapText="1" indent="1"/>
    </xf>
    <xf numFmtId="0" fontId="85" fillId="0" borderId="3" xfId="20960" applyFont="1" applyFill="1" applyBorder="1" applyAlignment="1" applyProtection="1">
      <alignment horizontal="left" wrapText="1" indent="1"/>
    </xf>
    <xf numFmtId="0" fontId="2" fillId="0" borderId="3" xfId="20960" applyFont="1" applyFill="1" applyBorder="1" applyAlignment="1" applyProtection="1">
      <alignment horizontal="left" wrapText="1" indent="1"/>
    </xf>
    <xf numFmtId="0" fontId="2" fillId="3" borderId="2" xfId="20960" applyFont="1" applyFill="1" applyBorder="1" applyAlignment="1" applyProtection="1">
      <alignment horizontal="right" indent="1"/>
    </xf>
    <xf numFmtId="0" fontId="2" fillId="0" borderId="2" xfId="20960" applyFont="1" applyFill="1" applyBorder="1" applyAlignment="1" applyProtection="1">
      <alignment horizontal="left" wrapText="1" indent="1"/>
    </xf>
    <xf numFmtId="0" fontId="95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5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5" fillId="0" borderId="0" xfId="0" applyFont="1" applyAlignment="1">
      <alignment horizontal="left" indent="1"/>
    </xf>
    <xf numFmtId="14" fontId="2" fillId="3" borderId="7" xfId="8" quotePrefix="1" applyNumberFormat="1" applyFont="1" applyFill="1" applyBorder="1" applyAlignment="1" applyProtection="1">
      <alignment horizontal="left"/>
      <protection locked="0"/>
    </xf>
    <xf numFmtId="198" fontId="85" fillId="0" borderId="22" xfId="0" applyNumberFormat="1" applyFont="1" applyFill="1" applyBorder="1" applyAlignment="1">
      <alignment horizontal="center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8" fontId="87" fillId="36" borderId="25" xfId="0" applyNumberFormat="1" applyFont="1" applyFill="1" applyBorder="1" applyAlignment="1">
      <alignment horizontal="center" vertical="center"/>
    </xf>
    <xf numFmtId="0" fontId="85" fillId="0" borderId="3" xfId="0" applyFont="1" applyBorder="1" applyAlignment="1">
      <alignment wrapText="1"/>
    </xf>
    <xf numFmtId="0" fontId="85" fillId="0" borderId="3" xfId="0" applyFont="1" applyFill="1" applyBorder="1" applyAlignment="1"/>
    <xf numFmtId="0" fontId="87" fillId="36" borderId="3" xfId="0" applyFont="1" applyFill="1" applyBorder="1" applyAlignment="1">
      <alignment wrapText="1"/>
    </xf>
    <xf numFmtId="0" fontId="87" fillId="36" borderId="25" xfId="0" applyFont="1" applyFill="1" applyBorder="1" applyAlignment="1">
      <alignment wrapText="1"/>
    </xf>
    <xf numFmtId="0" fontId="85" fillId="0" borderId="18" xfId="0" applyFont="1" applyBorder="1" applyAlignment="1">
      <alignment horizontal="center" vertical="center"/>
    </xf>
    <xf numFmtId="0" fontId="85" fillId="0" borderId="0" xfId="0" applyFont="1" applyAlignment="1"/>
    <xf numFmtId="0" fontId="45" fillId="0" borderId="0" xfId="11" applyFont="1" applyFill="1" applyBorder="1" applyAlignment="1" applyProtection="1">
      <alignment horizontal="center"/>
    </xf>
    <xf numFmtId="0" fontId="85" fillId="0" borderId="11" xfId="0" applyFont="1" applyBorder="1" applyAlignment="1">
      <alignment horizontal="left" wrapText="1" indent="1"/>
    </xf>
    <xf numFmtId="0" fontId="89" fillId="0" borderId="11" xfId="0" applyFont="1" applyBorder="1" applyAlignment="1">
      <alignment horizontal="left" wrapText="1" indent="1"/>
    </xf>
    <xf numFmtId="0" fontId="89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3" borderId="3" xfId="15" applyFont="1" applyFill="1" applyBorder="1" applyAlignment="1" applyProtection="1">
      <alignment horizontal="center" vertical="center"/>
      <protection locked="0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9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8" xfId="0" applyFont="1" applyBorder="1" applyAlignment="1">
      <alignment horizontal="center" vertical="center" wrapText="1"/>
    </xf>
    <xf numFmtId="0" fontId="85" fillId="0" borderId="19" xfId="0" applyFont="1" applyFill="1" applyBorder="1" applyAlignment="1">
      <alignment horizontal="left" vertical="center" wrapText="1" indent="2"/>
    </xf>
    <xf numFmtId="0" fontId="96" fillId="0" borderId="0" xfId="11" applyFont="1" applyFill="1" applyBorder="1" applyAlignment="1" applyProtection="1"/>
    <xf numFmtId="0" fontId="97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5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5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left" indent="4"/>
      <protection locked="0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2" fillId="0" borderId="3" xfId="0" applyFont="1" applyFill="1" applyBorder="1" applyAlignment="1" applyProtection="1">
      <alignment horizontal="left" vertical="center" indent="11"/>
      <protection locked="0"/>
    </xf>
    <xf numFmtId="0" fontId="98" fillId="0" borderId="10" xfId="0" applyNumberFormat="1" applyFont="1" applyFill="1" applyBorder="1" applyAlignment="1">
      <alignment horizontal="left" vertical="center" wrapText="1"/>
    </xf>
    <xf numFmtId="0" fontId="97" fillId="0" borderId="10" xfId="0" applyNumberFormat="1" applyFont="1" applyFill="1" applyBorder="1" applyAlignment="1">
      <alignment vertical="center" wrapText="1"/>
    </xf>
    <xf numFmtId="0" fontId="85" fillId="0" borderId="3" xfId="15" applyFont="1" applyFill="1" applyBorder="1" applyAlignment="1" applyProtection="1">
      <alignment horizontal="center" vertical="center" wrapText="1"/>
      <protection locked="0"/>
    </xf>
    <xf numFmtId="0" fontId="2" fillId="3" borderId="22" xfId="5" applyFont="1" applyFill="1" applyBorder="1" applyAlignment="1" applyProtection="1">
      <alignment horizontal="center" vertical="center" wrapText="1"/>
      <protection locked="0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5" fillId="0" borderId="11" xfId="0" applyFont="1" applyFill="1" applyBorder="1" applyAlignment="1">
      <alignment wrapText="1"/>
    </xf>
    <xf numFmtId="0" fontId="85" fillId="0" borderId="3" xfId="0" applyFont="1" applyBorder="1" applyAlignment="1">
      <alignment horizontal="center" vertical="center" wrapText="1"/>
    </xf>
    <xf numFmtId="0" fontId="87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8" xfId="0" applyFont="1" applyFill="1" applyBorder="1" applyAlignment="1" applyProtection="1">
      <alignment horizontal="left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9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8" fontId="3" fillId="0" borderId="3" xfId="0" applyNumberFormat="1" applyFont="1" applyBorder="1"/>
    <xf numFmtId="198" fontId="3" fillId="0" borderId="3" xfId="0" applyNumberFormat="1" applyFont="1" applyFill="1" applyBorder="1"/>
    <xf numFmtId="198" fontId="3" fillId="0" borderId="8" xfId="0" applyNumberFormat="1" applyFont="1" applyBorder="1"/>
    <xf numFmtId="0" fontId="87" fillId="0" borderId="0" xfId="0" applyFont="1" applyFill="1" applyBorder="1" applyAlignment="1">
      <alignment horizontal="center" wrapText="1"/>
    </xf>
    <xf numFmtId="172" fontId="85" fillId="0" borderId="3" xfId="0" applyNumberFormat="1" applyFont="1" applyBorder="1" applyAlignment="1"/>
    <xf numFmtId="0" fontId="85" fillId="0" borderId="0" xfId="0" applyFont="1" applyFill="1" applyBorder="1" applyAlignment="1">
      <alignment vertical="center" wrapText="1"/>
    </xf>
    <xf numFmtId="0" fontId="85" fillId="0" borderId="75" xfId="0" applyFont="1" applyFill="1" applyBorder="1" applyAlignment="1">
      <alignment vertical="center" wrapText="1"/>
    </xf>
    <xf numFmtId="0" fontId="85" fillId="0" borderId="21" xfId="0" applyFont="1" applyFill="1" applyBorder="1"/>
    <xf numFmtId="0" fontId="87" fillId="0" borderId="3" xfId="0" applyFont="1" applyFill="1" applyBorder="1" applyAlignment="1">
      <alignment horizontal="center" vertical="center" wrapText="1"/>
    </xf>
    <xf numFmtId="0" fontId="85" fillId="0" borderId="21" xfId="0" applyFont="1" applyFill="1" applyBorder="1" applyAlignment="1">
      <alignment horizontal="center"/>
    </xf>
    <xf numFmtId="198" fontId="85" fillId="0" borderId="3" xfId="0" applyNumberFormat="1" applyFont="1" applyFill="1" applyBorder="1" applyAlignment="1">
      <alignment horizontal="center" vertical="center"/>
    </xf>
    <xf numFmtId="0" fontId="85" fillId="0" borderId="3" xfId="0" applyFont="1" applyFill="1" applyBorder="1" applyAlignment="1">
      <alignment horizontal="left" indent="1"/>
    </xf>
    <xf numFmtId="198" fontId="89" fillId="0" borderId="3" xfId="0" applyNumberFormat="1" applyFont="1" applyFill="1" applyBorder="1" applyAlignment="1">
      <alignment horizontal="center" vertical="center"/>
    </xf>
    <xf numFmtId="0" fontId="89" fillId="0" borderId="3" xfId="0" applyFont="1" applyFill="1" applyBorder="1" applyAlignment="1">
      <alignment horizontal="left" indent="1"/>
    </xf>
    <xf numFmtId="172" fontId="86" fillId="0" borderId="0" xfId="0" applyNumberFormat="1" applyFont="1" applyFill="1"/>
    <xf numFmtId="198" fontId="87" fillId="36" borderId="25" xfId="0" applyNumberFormat="1" applyFont="1" applyFill="1" applyBorder="1" applyAlignment="1">
      <alignment horizontal="left" vertical="center" wrapText="1"/>
    </xf>
    <xf numFmtId="0" fontId="87" fillId="0" borderId="1" xfId="0" applyFont="1" applyBorder="1" applyAlignment="1">
      <alignment horizontal="left"/>
    </xf>
    <xf numFmtId="0" fontId="87" fillId="36" borderId="83" xfId="0" applyFont="1" applyFill="1" applyBorder="1" applyAlignment="1">
      <alignment wrapText="1"/>
    </xf>
    <xf numFmtId="172" fontId="101" fillId="0" borderId="65" xfId="0" applyNumberFormat="1" applyFont="1" applyBorder="1" applyAlignment="1">
      <alignment horizontal="center"/>
    </xf>
    <xf numFmtId="198" fontId="3" fillId="0" borderId="3" xfId="0" applyNumberFormat="1" applyFont="1" applyBorder="1" applyAlignment="1"/>
    <xf numFmtId="198" fontId="3" fillId="0" borderId="8" xfId="0" applyNumberFormat="1" applyFont="1" applyBorder="1" applyAlignment="1"/>
    <xf numFmtId="0" fontId="99" fillId="0" borderId="0" xfId="0" applyFont="1" applyAlignment="1"/>
    <xf numFmtId="198" fontId="3" fillId="0" borderId="21" xfId="0" applyNumberFormat="1" applyFont="1" applyBorder="1" applyAlignment="1"/>
    <xf numFmtId="198" fontId="3" fillId="0" borderId="22" xfId="0" applyNumberFormat="1" applyFont="1" applyBorder="1" applyAlignment="1"/>
    <xf numFmtId="198" fontId="3" fillId="0" borderId="23" xfId="0" applyNumberFormat="1" applyFont="1" applyBorder="1" applyAlignment="1">
      <alignment wrapText="1"/>
    </xf>
    <xf numFmtId="198" fontId="3" fillId="0" borderId="23" xfId="0" applyNumberFormat="1" applyFont="1" applyBorder="1" applyAlignment="1"/>
    <xf numFmtId="0" fontId="6" fillId="0" borderId="3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84" fontId="45" fillId="0" borderId="0" xfId="0" applyNumberFormat="1" applyFont="1" applyAlignment="1">
      <alignment horizontal="left"/>
    </xf>
    <xf numFmtId="0" fontId="87" fillId="0" borderId="0" xfId="0" applyFont="1"/>
    <xf numFmtId="0" fontId="97" fillId="0" borderId="7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10" fontId="2" fillId="0" borderId="3" xfId="20962" applyNumberFormat="1" applyFont="1" applyBorder="1" applyAlignment="1" applyProtection="1">
      <alignment vertical="center" wrapText="1"/>
      <protection locked="0"/>
    </xf>
    <xf numFmtId="10" fontId="85" fillId="0" borderId="3" xfId="20962" applyNumberFormat="1" applyFont="1" applyBorder="1" applyAlignment="1" applyProtection="1">
      <alignment vertical="center" wrapText="1"/>
      <protection locked="0"/>
    </xf>
    <xf numFmtId="10" fontId="85" fillId="0" borderId="22" xfId="20962" applyNumberFormat="1" applyFont="1" applyBorder="1" applyAlignment="1" applyProtection="1">
      <alignment vertical="center" wrapText="1"/>
      <protection locked="0"/>
    </xf>
    <xf numFmtId="10" fontId="45" fillId="0" borderId="3" xfId="20962" applyNumberFormat="1" applyFont="1" applyFill="1" applyBorder="1" applyAlignment="1" applyProtection="1">
      <alignment vertical="center" wrapText="1"/>
      <protection locked="0"/>
    </xf>
    <xf numFmtId="10" fontId="85" fillId="0" borderId="3" xfId="20962" applyNumberFormat="1" applyFont="1" applyFill="1" applyBorder="1" applyAlignment="1" applyProtection="1">
      <alignment vertical="center" wrapText="1"/>
      <protection locked="0"/>
    </xf>
    <xf numFmtId="10" fontId="85" fillId="0" borderId="22" xfId="20962" applyNumberFormat="1" applyFont="1" applyFill="1" applyBorder="1" applyAlignment="1" applyProtection="1">
      <alignment vertical="center" wrapText="1"/>
      <protection locked="0"/>
    </xf>
    <xf numFmtId="10" fontId="45" fillId="0" borderId="3" xfId="20962" applyNumberFormat="1" applyFont="1" applyFill="1" applyBorder="1" applyAlignment="1" applyProtection="1">
      <alignment horizontal="center" vertical="center" wrapText="1"/>
      <protection locked="0"/>
    </xf>
    <xf numFmtId="10" fontId="85" fillId="0" borderId="3" xfId="20962" applyNumberFormat="1" applyFont="1" applyFill="1" applyBorder="1" applyAlignment="1" applyProtection="1">
      <alignment horizontal="center" vertical="center" wrapText="1"/>
      <protection locked="0"/>
    </xf>
    <xf numFmtId="10" fontId="85" fillId="0" borderId="22" xfId="20962" applyNumberFormat="1" applyFont="1" applyFill="1" applyBorder="1" applyAlignment="1" applyProtection="1">
      <alignment horizontal="center" vertical="center" wrapText="1"/>
      <protection locked="0"/>
    </xf>
    <xf numFmtId="10" fontId="2" fillId="2" borderId="3" xfId="20962" applyNumberFormat="1" applyFont="1" applyFill="1" applyBorder="1" applyAlignment="1" applyProtection="1">
      <alignment vertical="center"/>
      <protection locked="0"/>
    </xf>
    <xf numFmtId="10" fontId="88" fillId="2" borderId="3" xfId="20962" applyNumberFormat="1" applyFont="1" applyFill="1" applyBorder="1" applyAlignment="1" applyProtection="1">
      <alignment vertical="center"/>
      <protection locked="0"/>
    </xf>
    <xf numFmtId="10" fontId="88" fillId="2" borderId="22" xfId="20962" applyNumberFormat="1" applyFont="1" applyFill="1" applyBorder="1" applyAlignment="1" applyProtection="1">
      <alignment vertical="center"/>
      <protection locked="0"/>
    </xf>
    <xf numFmtId="10" fontId="2" fillId="2" borderId="25" xfId="20962" applyNumberFormat="1" applyFont="1" applyFill="1" applyBorder="1" applyAlignment="1" applyProtection="1">
      <alignment vertical="center"/>
      <protection locked="0"/>
    </xf>
    <xf numFmtId="10" fontId="88" fillId="2" borderId="25" xfId="20962" applyNumberFormat="1" applyFont="1" applyFill="1" applyBorder="1" applyAlignment="1" applyProtection="1">
      <alignment vertical="center"/>
      <protection locked="0"/>
    </xf>
    <xf numFmtId="10" fontId="88" fillId="2" borderId="26" xfId="20962" applyNumberFormat="1" applyFont="1" applyFill="1" applyBorder="1" applyAlignment="1" applyProtection="1">
      <alignment vertical="center"/>
      <protection locked="0"/>
    </xf>
    <xf numFmtId="0" fontId="45" fillId="0" borderId="3" xfId="0" applyFont="1" applyFill="1" applyBorder="1" applyAlignment="1" applyProtection="1">
      <alignment horizontal="center" vertical="center" wrapText="1"/>
    </xf>
    <xf numFmtId="0" fontId="45" fillId="0" borderId="22" xfId="0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Protection="1">
      <protection locked="0"/>
    </xf>
    <xf numFmtId="198" fontId="45" fillId="36" borderId="3" xfId="7" applyNumberFormat="1" applyFont="1" applyFill="1" applyBorder="1" applyAlignment="1" applyProtection="1">
      <alignment horizontal="right"/>
    </xf>
    <xf numFmtId="198" fontId="45" fillId="36" borderId="22" xfId="0" applyNumberFormat="1" applyFont="1" applyFill="1" applyBorder="1" applyAlignment="1" applyProtection="1">
      <alignment horizontal="right"/>
    </xf>
    <xf numFmtId="198" fontId="45" fillId="36" borderId="25" xfId="7" applyNumberFormat="1" applyFont="1" applyFill="1" applyBorder="1" applyAlignment="1" applyProtection="1">
      <alignment horizontal="right"/>
    </xf>
    <xf numFmtId="198" fontId="45" fillId="36" borderId="26" xfId="0" applyNumberFormat="1" applyFont="1" applyFill="1" applyBorder="1" applyAlignment="1" applyProtection="1">
      <alignment horizontal="right"/>
    </xf>
    <xf numFmtId="0" fontId="45" fillId="0" borderId="22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 applyProtection="1">
      <alignment horizontal="right"/>
      <protection locked="0"/>
    </xf>
    <xf numFmtId="38" fontId="2" fillId="0" borderId="3" xfId="0" applyNumberFormat="1" applyFont="1" applyFill="1" applyBorder="1" applyAlignment="1" applyProtection="1">
      <protection locked="0"/>
    </xf>
    <xf numFmtId="38" fontId="45" fillId="36" borderId="3" xfId="7" applyNumberFormat="1" applyFont="1" applyFill="1" applyBorder="1" applyAlignment="1" applyProtection="1"/>
    <xf numFmtId="38" fontId="45" fillId="36" borderId="22" xfId="7" applyNumberFormat="1" applyFont="1" applyFill="1" applyBorder="1" applyAlignment="1" applyProtection="1"/>
    <xf numFmtId="38" fontId="45" fillId="36" borderId="3" xfId="0" applyNumberFormat="1" applyFont="1" applyFill="1" applyBorder="1" applyAlignment="1"/>
    <xf numFmtId="38" fontId="2" fillId="3" borderId="3" xfId="0" applyNumberFormat="1" applyFont="1" applyFill="1" applyBorder="1" applyAlignment="1" applyProtection="1">
      <protection locked="0"/>
    </xf>
    <xf numFmtId="38" fontId="2" fillId="3" borderId="3" xfId="7" applyNumberFormat="1" applyFont="1" applyFill="1" applyBorder="1" applyAlignment="1" applyProtection="1"/>
    <xf numFmtId="38" fontId="2" fillId="3" borderId="22" xfId="7" applyNumberFormat="1" applyFont="1" applyFill="1" applyBorder="1" applyAlignment="1" applyProtection="1"/>
    <xf numFmtId="38" fontId="45" fillId="0" borderId="3" xfId="0" applyNumberFormat="1" applyFont="1" applyFill="1" applyBorder="1" applyAlignment="1"/>
    <xf numFmtId="38" fontId="45" fillId="3" borderId="3" xfId="0" applyNumberFormat="1" applyFont="1" applyFill="1" applyBorder="1" applyAlignment="1"/>
    <xf numFmtId="38" fontId="45" fillId="36" borderId="3" xfId="0" applyNumberFormat="1" applyFont="1" applyFill="1" applyBorder="1" applyAlignment="1" applyProtection="1"/>
    <xf numFmtId="38" fontId="2" fillId="0" borderId="3" xfId="0" applyNumberFormat="1" applyFont="1" applyFill="1" applyBorder="1" applyAlignment="1" applyProtection="1">
      <alignment vertical="center"/>
      <protection locked="0"/>
    </xf>
    <xf numFmtId="38" fontId="45" fillId="36" borderId="25" xfId="0" applyNumberFormat="1" applyFont="1" applyFill="1" applyBorder="1" applyAlignment="1"/>
    <xf numFmtId="38" fontId="45" fillId="36" borderId="25" xfId="7" applyNumberFormat="1" applyFont="1" applyFill="1" applyBorder="1" applyAlignment="1" applyProtection="1"/>
    <xf numFmtId="38" fontId="45" fillId="36" borderId="26" xfId="7" applyNumberFormat="1" applyFont="1" applyFill="1" applyBorder="1" applyAlignment="1" applyProtection="1"/>
    <xf numFmtId="0" fontId="65" fillId="0" borderId="0" xfId="0" applyFont="1" applyFill="1" applyAlignment="1">
      <alignment horizontal="right"/>
    </xf>
    <xf numFmtId="198" fontId="102" fillId="36" borderId="3" xfId="0" applyNumberFormat="1" applyFont="1" applyFill="1" applyBorder="1" applyAlignment="1" applyProtection="1">
      <alignment horizontal="right"/>
    </xf>
    <xf numFmtId="198" fontId="102" fillId="36" borderId="22" xfId="0" applyNumberFormat="1" applyFont="1" applyFill="1" applyBorder="1" applyAlignment="1" applyProtection="1">
      <alignment horizontal="right"/>
    </xf>
    <xf numFmtId="198" fontId="96" fillId="0" borderId="3" xfId="0" applyNumberFormat="1" applyFont="1" applyFill="1" applyBorder="1" applyAlignment="1" applyProtection="1">
      <alignment horizontal="right"/>
    </xf>
    <xf numFmtId="198" fontId="102" fillId="77" borderId="3" xfId="0" applyNumberFormat="1" applyFont="1" applyFill="1" applyBorder="1" applyAlignment="1" applyProtection="1">
      <alignment horizontal="right"/>
    </xf>
    <xf numFmtId="198" fontId="102" fillId="36" borderId="25" xfId="0" applyNumberFormat="1" applyFont="1" applyFill="1" applyBorder="1" applyAlignment="1" applyProtection="1">
      <alignment horizontal="right"/>
    </xf>
    <xf numFmtId="198" fontId="102" fillId="36" borderId="26" xfId="0" applyNumberFormat="1" applyFont="1" applyFill="1" applyBorder="1" applyAlignment="1" applyProtection="1">
      <alignment horizontal="right"/>
    </xf>
    <xf numFmtId="0" fontId="87" fillId="0" borderId="19" xfId="0" applyFont="1" applyBorder="1" applyAlignment="1">
      <alignment horizontal="center" vertical="center" wrapText="1"/>
    </xf>
    <xf numFmtId="0" fontId="87" fillId="0" borderId="20" xfId="0" applyFont="1" applyBorder="1" applyAlignment="1">
      <alignment horizontal="center" vertical="center" wrapText="1"/>
    </xf>
    <xf numFmtId="3" fontId="87" fillId="36" borderId="3" xfId="0" applyNumberFormat="1" applyFont="1" applyFill="1" applyBorder="1" applyAlignment="1">
      <alignment vertical="center" wrapText="1"/>
    </xf>
    <xf numFmtId="3" fontId="87" fillId="36" borderId="22" xfId="0" applyNumberFormat="1" applyFont="1" applyFill="1" applyBorder="1" applyAlignment="1">
      <alignment vertical="center" wrapText="1"/>
    </xf>
    <xf numFmtId="3" fontId="87" fillId="36" borderId="25" xfId="0" applyNumberFormat="1" applyFont="1" applyFill="1" applyBorder="1" applyAlignment="1">
      <alignment vertical="center" wrapText="1"/>
    </xf>
    <xf numFmtId="3" fontId="87" fillId="36" borderId="26" xfId="0" applyNumberFormat="1" applyFont="1" applyFill="1" applyBorder="1" applyAlignment="1">
      <alignment vertical="center" wrapText="1"/>
    </xf>
    <xf numFmtId="9" fontId="85" fillId="0" borderId="23" xfId="0" applyNumberFormat="1" applyFont="1" applyBorder="1" applyAlignment="1"/>
    <xf numFmtId="10" fontId="3" fillId="0" borderId="23" xfId="20962" applyNumberFormat="1" applyFont="1" applyFill="1" applyBorder="1" applyAlignment="1"/>
    <xf numFmtId="10" fontId="3" fillId="0" borderId="42" xfId="20962" applyNumberFormat="1" applyFont="1" applyFill="1" applyBorder="1" applyAlignment="1"/>
    <xf numFmtId="198" fontId="85" fillId="0" borderId="22" xfId="0" applyNumberFormat="1" applyFont="1" applyBorder="1" applyAlignment="1">
      <alignment horizontal="right"/>
    </xf>
    <xf numFmtId="198" fontId="85" fillId="0" borderId="22" xfId="0" applyNumberFormat="1" applyFont="1" applyBorder="1" applyAlignment="1">
      <alignment horizontal="right" wrapText="1"/>
    </xf>
    <xf numFmtId="198" fontId="87" fillId="36" borderId="20" xfId="0" applyNumberFormat="1" applyFont="1" applyFill="1" applyBorder="1" applyAlignment="1">
      <alignment horizontal="right" vertical="center"/>
    </xf>
    <xf numFmtId="198" fontId="87" fillId="36" borderId="22" xfId="0" applyNumberFormat="1" applyFont="1" applyFill="1" applyBorder="1" applyAlignment="1">
      <alignment horizontal="right" vertical="center" wrapText="1"/>
    </xf>
    <xf numFmtId="198" fontId="87" fillId="36" borderId="26" xfId="0" applyNumberFormat="1" applyFont="1" applyFill="1" applyBorder="1" applyAlignment="1">
      <alignment horizontal="right" vertical="center" wrapText="1"/>
    </xf>
    <xf numFmtId="198" fontId="45" fillId="36" borderId="22" xfId="2" applyNumberFormat="1" applyFont="1" applyFill="1" applyBorder="1" applyAlignment="1" applyProtection="1">
      <alignment vertical="top"/>
    </xf>
    <xf numFmtId="198" fontId="45" fillId="36" borderId="22" xfId="2" applyNumberFormat="1" applyFont="1" applyFill="1" applyBorder="1" applyAlignment="1" applyProtection="1">
      <alignment vertical="top" wrapText="1"/>
    </xf>
    <xf numFmtId="198" fontId="45" fillId="36" borderId="22" xfId="2" applyNumberFormat="1" applyFont="1" applyFill="1" applyBorder="1" applyAlignment="1" applyProtection="1">
      <alignment vertical="top" wrapText="1"/>
      <protection locked="0"/>
    </xf>
    <xf numFmtId="198" fontId="45" fillId="36" borderId="26" xfId="2" applyNumberFormat="1" applyFont="1" applyFill="1" applyBorder="1" applyAlignment="1" applyProtection="1">
      <alignment vertical="top" wrapText="1"/>
    </xf>
    <xf numFmtId="198" fontId="87" fillId="36" borderId="13" xfId="0" applyNumberFormat="1" applyFont="1" applyFill="1" applyBorder="1" applyAlignment="1">
      <alignment vertical="center"/>
    </xf>
    <xf numFmtId="198" fontId="87" fillId="36" borderId="25" xfId="0" applyNumberFormat="1" applyFont="1" applyFill="1" applyBorder="1"/>
    <xf numFmtId="172" fontId="87" fillId="36" borderId="25" xfId="0" applyNumberFormat="1" applyFont="1" applyFill="1" applyBorder="1"/>
    <xf numFmtId="198" fontId="87" fillId="36" borderId="24" xfId="0" applyNumberFormat="1" applyFont="1" applyFill="1" applyBorder="1"/>
    <xf numFmtId="198" fontId="87" fillId="36" borderId="26" xfId="0" applyNumberFormat="1" applyFont="1" applyFill="1" applyBorder="1"/>
    <xf numFmtId="198" fontId="87" fillId="36" borderId="57" xfId="0" applyNumberFormat="1" applyFont="1" applyFill="1" applyBorder="1"/>
    <xf numFmtId="198" fontId="87" fillId="36" borderId="56" xfId="0" applyNumberFormat="1" applyFont="1" applyFill="1" applyBorder="1" applyAlignment="1"/>
    <xf numFmtId="198" fontId="4" fillId="36" borderId="25" xfId="0" applyNumberFormat="1" applyFont="1" applyFill="1" applyBorder="1"/>
    <xf numFmtId="9" fontId="3" fillId="0" borderId="22" xfId="20962" applyFont="1" applyBorder="1" applyAlignment="1">
      <alignment horizontal="right"/>
    </xf>
    <xf numFmtId="198" fontId="45" fillId="36" borderId="22" xfId="1" applyNumberFormat="1" applyFont="1" applyFill="1" applyBorder="1" applyProtection="1">
      <protection locked="0"/>
    </xf>
    <xf numFmtId="198" fontId="45" fillId="36" borderId="26" xfId="1" applyNumberFormat="1" applyFont="1" applyFill="1" applyBorder="1" applyProtection="1">
      <protection locked="0"/>
    </xf>
    <xf numFmtId="198" fontId="45" fillId="36" borderId="3" xfId="5" applyNumberFormat="1" applyFont="1" applyFill="1" applyBorder="1" applyProtection="1">
      <protection locked="0"/>
    </xf>
    <xf numFmtId="198" fontId="45" fillId="36" borderId="3" xfId="1" applyNumberFormat="1" applyFont="1" applyFill="1" applyBorder="1" applyProtection="1">
      <protection locked="0"/>
    </xf>
    <xf numFmtId="3" fontId="45" fillId="36" borderId="22" xfId="5" applyNumberFormat="1" applyFont="1" applyFill="1" applyBorder="1" applyProtection="1">
      <protection locked="0"/>
    </xf>
    <xf numFmtId="9" fontId="4" fillId="36" borderId="26" xfId="20962" applyFont="1" applyFill="1" applyBorder="1" applyAlignment="1">
      <alignment horizontal="right"/>
    </xf>
    <xf numFmtId="0" fontId="95" fillId="0" borderId="72" xfId="0" applyFont="1" applyBorder="1" applyAlignment="1">
      <alignment horizontal="left" wrapText="1"/>
    </xf>
    <xf numFmtId="0" fontId="95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7" fillId="0" borderId="4" xfId="0" applyFont="1" applyBorder="1" applyAlignment="1">
      <alignment horizontal="center" vertical="center"/>
    </xf>
    <xf numFmtId="0" fontId="87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5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center" vertical="center" wrapText="1"/>
    </xf>
    <xf numFmtId="0" fontId="85" fillId="0" borderId="3" xfId="0" applyFont="1" applyFill="1" applyBorder="1" applyAlignment="1">
      <alignment horizontal="center" vertical="center" wrapText="1"/>
    </xf>
    <xf numFmtId="0" fontId="45" fillId="0" borderId="3" xfId="11" applyFont="1" applyFill="1" applyBorder="1" applyAlignment="1" applyProtection="1">
      <alignment horizontal="center" vertical="center" wrapText="1"/>
    </xf>
    <xf numFmtId="0" fontId="85" fillId="0" borderId="22" xfId="0" applyFont="1" applyFill="1" applyBorder="1" applyAlignment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100" fillId="3" borderId="78" xfId="13" applyFont="1" applyFill="1" applyBorder="1" applyAlignment="1" applyProtection="1">
      <alignment horizontal="center" vertical="center" wrapText="1"/>
      <protection locked="0"/>
    </xf>
    <xf numFmtId="0" fontId="100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9" fontId="45" fillId="3" borderId="76" xfId="1" applyNumberFormat="1" applyFont="1" applyFill="1" applyBorder="1" applyAlignment="1" applyProtection="1">
      <alignment horizontal="center"/>
      <protection locked="0"/>
    </xf>
    <xf numFmtId="169" fontId="45" fillId="3" borderId="30" xfId="1" applyNumberFormat="1" applyFont="1" applyFill="1" applyBorder="1" applyAlignment="1" applyProtection="1">
      <alignment horizontal="center"/>
      <protection locked="0"/>
    </xf>
    <xf numFmtId="169" fontId="45" fillId="3" borderId="31" xfId="1" applyNumberFormat="1" applyFont="1" applyFill="1" applyBorder="1" applyAlignment="1" applyProtection="1">
      <alignment horizontal="center"/>
      <protection locked="0"/>
    </xf>
    <xf numFmtId="169" fontId="45" fillId="0" borderId="18" xfId="1" applyNumberFormat="1" applyFont="1" applyFill="1" applyBorder="1" applyAlignment="1" applyProtection="1">
      <alignment horizontal="center"/>
      <protection locked="0"/>
    </xf>
    <xf numFmtId="169" fontId="45" fillId="0" borderId="19" xfId="1" applyNumberFormat="1" applyFont="1" applyFill="1" applyBorder="1" applyAlignment="1" applyProtection="1">
      <alignment horizontal="center"/>
      <protection locked="0"/>
    </xf>
    <xf numFmtId="169" fontId="45" fillId="0" borderId="20" xfId="1" applyNumberFormat="1" applyFont="1" applyFill="1" applyBorder="1" applyAlignment="1" applyProtection="1">
      <alignment horizontal="center"/>
      <protection locked="0"/>
    </xf>
    <xf numFmtId="0" fontId="87" fillId="0" borderId="55" xfId="0" applyFont="1" applyBorder="1" applyAlignment="1">
      <alignment horizontal="center" vertical="center" wrapText="1"/>
    </xf>
    <xf numFmtId="0" fontId="87" fillId="0" borderId="56" xfId="0" applyFont="1" applyBorder="1" applyAlignment="1">
      <alignment horizontal="center" vertical="center" wrapText="1"/>
    </xf>
    <xf numFmtId="169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9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7" fillId="0" borderId="81" xfId="0" applyFont="1" applyBorder="1" applyAlignment="1">
      <alignment horizontal="center"/>
    </xf>
    <xf numFmtId="0" fontId="87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</cellXfs>
  <cellStyles count="20963">
    <cellStyle name="_RC VALUTEBIS WRILSI " xfId="18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Îáû÷íûé_23_1 " xfId="9332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3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zoomScaleNormal="100" workbookViewId="0"/>
  </sheetViews>
  <sheetFormatPr defaultColWidth="9.140625" defaultRowHeight="14.25"/>
  <cols>
    <col min="1" max="1" width="10.28515625" style="5" customWidth="1"/>
    <col min="2" max="2" width="134.7109375" style="6" bestFit="1" customWidth="1"/>
    <col min="3" max="3" width="39.42578125" style="6" customWidth="1"/>
    <col min="4" max="6" width="9.140625" style="6"/>
    <col min="7" max="7" width="25" style="6" customWidth="1"/>
    <col min="8" max="16384" width="9.140625" style="6"/>
  </cols>
  <sheetData>
    <row r="1" spans="1:3" ht="15">
      <c r="A1" s="183"/>
      <c r="B1" s="236" t="s">
        <v>370</v>
      </c>
      <c r="C1" s="183"/>
    </row>
    <row r="2" spans="1:3">
      <c r="A2" s="237">
        <v>1</v>
      </c>
      <c r="B2" s="238" t="s">
        <v>371</v>
      </c>
      <c r="C2" s="102" t="s">
        <v>406</v>
      </c>
    </row>
    <row r="3" spans="1:3">
      <c r="A3" s="237">
        <v>2</v>
      </c>
      <c r="B3" s="239" t="s">
        <v>367</v>
      </c>
      <c r="C3" s="102" t="s">
        <v>407</v>
      </c>
    </row>
    <row r="4" spans="1:3">
      <c r="A4" s="237">
        <v>3</v>
      </c>
      <c r="B4" s="240" t="s">
        <v>372</v>
      </c>
      <c r="C4" s="102" t="s">
        <v>408</v>
      </c>
    </row>
    <row r="5" spans="1:3">
      <c r="A5" s="241">
        <v>4</v>
      </c>
      <c r="B5" s="242" t="s">
        <v>368</v>
      </c>
      <c r="C5" s="339" t="s">
        <v>409</v>
      </c>
    </row>
    <row r="6" spans="1:3" s="243" customFormat="1" ht="45.75" customHeight="1">
      <c r="A6" s="425" t="s">
        <v>425</v>
      </c>
      <c r="B6" s="426"/>
      <c r="C6" s="426"/>
    </row>
    <row r="7" spans="1:3" ht="15">
      <c r="A7" s="244" t="s">
        <v>32</v>
      </c>
      <c r="B7" s="236" t="s">
        <v>369</v>
      </c>
    </row>
    <row r="8" spans="1:3">
      <c r="A8" s="183">
        <v>1</v>
      </c>
      <c r="B8" s="292" t="s">
        <v>22</v>
      </c>
    </row>
    <row r="9" spans="1:3">
      <c r="A9" s="183">
        <v>2</v>
      </c>
      <c r="B9" s="293" t="s">
        <v>23</v>
      </c>
    </row>
    <row r="10" spans="1:3">
      <c r="A10" s="183">
        <v>3</v>
      </c>
      <c r="B10" s="293" t="s">
        <v>24</v>
      </c>
    </row>
    <row r="11" spans="1:3">
      <c r="A11" s="183">
        <v>4</v>
      </c>
      <c r="B11" s="293" t="s">
        <v>25</v>
      </c>
      <c r="C11" s="107"/>
    </row>
    <row r="12" spans="1:3">
      <c r="A12" s="183">
        <v>5</v>
      </c>
      <c r="B12" s="293" t="s">
        <v>26</v>
      </c>
    </row>
    <row r="13" spans="1:3">
      <c r="A13" s="183">
        <v>6</v>
      </c>
      <c r="B13" s="294" t="s">
        <v>379</v>
      </c>
    </row>
    <row r="14" spans="1:3">
      <c r="A14" s="183">
        <v>7</v>
      </c>
      <c r="B14" s="293" t="s">
        <v>373</v>
      </c>
    </row>
    <row r="15" spans="1:3">
      <c r="A15" s="183">
        <v>8</v>
      </c>
      <c r="B15" s="293" t="s">
        <v>374</v>
      </c>
    </row>
    <row r="16" spans="1:3">
      <c r="A16" s="183">
        <v>9</v>
      </c>
      <c r="B16" s="293" t="s">
        <v>27</v>
      </c>
    </row>
    <row r="17" spans="1:2">
      <c r="A17" s="183">
        <v>10</v>
      </c>
      <c r="B17" s="293" t="s">
        <v>28</v>
      </c>
    </row>
    <row r="18" spans="1:2">
      <c r="A18" s="183">
        <v>11</v>
      </c>
      <c r="B18" s="294" t="s">
        <v>375</v>
      </c>
    </row>
    <row r="19" spans="1:2">
      <c r="A19" s="183">
        <v>12</v>
      </c>
      <c r="B19" s="294" t="s">
        <v>29</v>
      </c>
    </row>
    <row r="20" spans="1:2">
      <c r="A20" s="183">
        <v>13</v>
      </c>
      <c r="B20" s="295" t="s">
        <v>376</v>
      </c>
    </row>
    <row r="21" spans="1:2">
      <c r="A21" s="183">
        <v>14</v>
      </c>
      <c r="B21" s="294" t="s">
        <v>30</v>
      </c>
    </row>
    <row r="22" spans="1:2">
      <c r="A22" s="245">
        <v>15</v>
      </c>
      <c r="B22" s="294" t="s">
        <v>31</v>
      </c>
    </row>
    <row r="23" spans="1:2">
      <c r="A23" s="110"/>
      <c r="B23" s="24"/>
    </row>
    <row r="24" spans="1:2">
      <c r="A24" s="110"/>
      <c r="B24" s="24"/>
    </row>
    <row r="25" spans="1:2">
      <c r="A25" s="110"/>
      <c r="B25" s="24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7" location="'10. CC2'!A1" display="Reconciliation of regulatory capital to balance sheet "/>
    <hyperlink ref="B18" location="'11. CRWA '!A1" display="Credit risk weighted risk exposures"/>
    <hyperlink ref="B19" location="'12. CRM'!A1" display="Credit risk mitigation"/>
    <hyperlink ref="B20" location="'13. CRME '!A1" display="Standardized approach: Credit risk, effect of credit risk mitigation"/>
    <hyperlink ref="B21" location="'14. CICR'!A1" display="Currency induced credit risk (CICR)"/>
    <hyperlink ref="B22" location="'15. CCR '!A1" display="Counterparty credit risk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C55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9.5703125" style="110" bestFit="1" customWidth="1"/>
    <col min="2" max="2" width="146.42578125" style="5" bestFit="1" customWidth="1"/>
    <col min="3" max="3" width="18.42578125" style="5" customWidth="1"/>
    <col min="4" max="16384" width="9.140625" style="5"/>
  </cols>
  <sheetData>
    <row r="1" spans="1:3">
      <c r="A1" s="340" t="s">
        <v>33</v>
      </c>
      <c r="B1" s="343" t="str">
        <f>'1. key ratios '!B1</f>
        <v>JSC Isbank Georgia</v>
      </c>
    </row>
    <row r="2" spans="1:3" s="97" customFormat="1" ht="15.75" customHeight="1">
      <c r="A2" s="340" t="s">
        <v>34</v>
      </c>
      <c r="B2" s="342">
        <f>'1. key ratios '!B2</f>
        <v>43008</v>
      </c>
    </row>
    <row r="3" spans="1:3" s="97" customFormat="1" ht="15.75" customHeight="1"/>
    <row r="4" spans="1:3" ht="13.5" thickBot="1">
      <c r="A4" s="110" t="s">
        <v>265</v>
      </c>
      <c r="B4" s="170" t="s">
        <v>264</v>
      </c>
    </row>
    <row r="5" spans="1:3">
      <c r="A5" s="111" t="s">
        <v>7</v>
      </c>
      <c r="B5" s="112"/>
      <c r="C5" s="113" t="s">
        <v>76</v>
      </c>
    </row>
    <row r="6" spans="1:3">
      <c r="A6" s="114">
        <v>1</v>
      </c>
      <c r="B6" s="115" t="s">
        <v>263</v>
      </c>
      <c r="C6" s="406">
        <f>SUM(C7:C11)</f>
        <v>33661528.575274922</v>
      </c>
    </row>
    <row r="7" spans="1:3">
      <c r="A7" s="114">
        <v>2</v>
      </c>
      <c r="B7" s="116" t="s">
        <v>262</v>
      </c>
      <c r="C7" s="117">
        <v>30000000</v>
      </c>
    </row>
    <row r="8" spans="1:3">
      <c r="A8" s="114">
        <v>3</v>
      </c>
      <c r="B8" s="118" t="s">
        <v>261</v>
      </c>
      <c r="C8" s="117"/>
    </row>
    <row r="9" spans="1:3">
      <c r="A9" s="114">
        <v>4</v>
      </c>
      <c r="B9" s="118" t="s">
        <v>260</v>
      </c>
      <c r="C9" s="117"/>
    </row>
    <row r="10" spans="1:3">
      <c r="A10" s="114">
        <v>5</v>
      </c>
      <c r="B10" s="118" t="s">
        <v>259</v>
      </c>
      <c r="C10" s="117"/>
    </row>
    <row r="11" spans="1:3">
      <c r="A11" s="114">
        <v>6</v>
      </c>
      <c r="B11" s="119" t="s">
        <v>258</v>
      </c>
      <c r="C11" s="117">
        <v>3661528.5752749201</v>
      </c>
    </row>
    <row r="12" spans="1:3" s="83" customFormat="1">
      <c r="A12" s="114">
        <v>7</v>
      </c>
      <c r="B12" s="115" t="s">
        <v>257</v>
      </c>
      <c r="C12" s="407">
        <f>SUM(C13:C27)</f>
        <v>357163</v>
      </c>
    </row>
    <row r="13" spans="1:3" s="83" customFormat="1">
      <c r="A13" s="114">
        <v>8</v>
      </c>
      <c r="B13" s="120" t="s">
        <v>256</v>
      </c>
      <c r="C13" s="121"/>
    </row>
    <row r="14" spans="1:3" s="83" customFormat="1" ht="25.5">
      <c r="A14" s="114">
        <v>9</v>
      </c>
      <c r="B14" s="122" t="s">
        <v>255</v>
      </c>
      <c r="C14" s="121"/>
    </row>
    <row r="15" spans="1:3" s="83" customFormat="1">
      <c r="A15" s="114">
        <v>10</v>
      </c>
      <c r="B15" s="123" t="s">
        <v>254</v>
      </c>
      <c r="C15" s="121">
        <v>357163</v>
      </c>
    </row>
    <row r="16" spans="1:3" s="83" customFormat="1">
      <c r="A16" s="114">
        <v>11</v>
      </c>
      <c r="B16" s="124" t="s">
        <v>253</v>
      </c>
      <c r="C16" s="121"/>
    </row>
    <row r="17" spans="1:3" s="83" customFormat="1">
      <c r="A17" s="114">
        <v>12</v>
      </c>
      <c r="B17" s="123" t="s">
        <v>252</v>
      </c>
      <c r="C17" s="121"/>
    </row>
    <row r="18" spans="1:3" s="83" customFormat="1">
      <c r="A18" s="114">
        <v>13</v>
      </c>
      <c r="B18" s="123" t="s">
        <v>251</v>
      </c>
      <c r="C18" s="121"/>
    </row>
    <row r="19" spans="1:3" s="83" customFormat="1">
      <c r="A19" s="114">
        <v>14</v>
      </c>
      <c r="B19" s="123" t="s">
        <v>250</v>
      </c>
      <c r="C19" s="121"/>
    </row>
    <row r="20" spans="1:3" s="83" customFormat="1">
      <c r="A20" s="114">
        <v>15</v>
      </c>
      <c r="B20" s="123" t="s">
        <v>249</v>
      </c>
      <c r="C20" s="121">
        <v>0</v>
      </c>
    </row>
    <row r="21" spans="1:3" s="83" customFormat="1" ht="25.5">
      <c r="A21" s="114">
        <v>16</v>
      </c>
      <c r="B21" s="122" t="s">
        <v>248</v>
      </c>
      <c r="C21" s="121"/>
    </row>
    <row r="22" spans="1:3" s="83" customFormat="1">
      <c r="A22" s="114">
        <v>17</v>
      </c>
      <c r="B22" s="125" t="s">
        <v>247</v>
      </c>
      <c r="C22" s="121"/>
    </row>
    <row r="23" spans="1:3" s="83" customFormat="1">
      <c r="A23" s="114">
        <v>18</v>
      </c>
      <c r="B23" s="122" t="s">
        <v>246</v>
      </c>
      <c r="C23" s="121">
        <v>0</v>
      </c>
    </row>
    <row r="24" spans="1:3" s="83" customFormat="1" ht="25.5">
      <c r="A24" s="114">
        <v>19</v>
      </c>
      <c r="B24" s="122" t="s">
        <v>223</v>
      </c>
      <c r="C24" s="121">
        <v>0</v>
      </c>
    </row>
    <row r="25" spans="1:3" s="83" customFormat="1">
      <c r="A25" s="114">
        <v>20</v>
      </c>
      <c r="B25" s="126" t="s">
        <v>245</v>
      </c>
      <c r="C25" s="121">
        <v>0</v>
      </c>
    </row>
    <row r="26" spans="1:3" s="83" customFormat="1">
      <c r="A26" s="114">
        <v>21</v>
      </c>
      <c r="B26" s="126" t="s">
        <v>244</v>
      </c>
      <c r="C26" s="121">
        <v>0</v>
      </c>
    </row>
    <row r="27" spans="1:3" s="83" customFormat="1">
      <c r="A27" s="114">
        <v>22</v>
      </c>
      <c r="B27" s="126" t="s">
        <v>243</v>
      </c>
      <c r="C27" s="121">
        <v>0</v>
      </c>
    </row>
    <row r="28" spans="1:3" s="83" customFormat="1">
      <c r="A28" s="114">
        <v>23</v>
      </c>
      <c r="B28" s="127" t="s">
        <v>242</v>
      </c>
      <c r="C28" s="407">
        <f>C6-C12</f>
        <v>33304365.575274922</v>
      </c>
    </row>
    <row r="29" spans="1:3" s="83" customFormat="1">
      <c r="A29" s="128"/>
      <c r="B29" s="129"/>
      <c r="C29" s="121"/>
    </row>
    <row r="30" spans="1:3" s="83" customFormat="1">
      <c r="A30" s="128">
        <v>24</v>
      </c>
      <c r="B30" s="127" t="s">
        <v>241</v>
      </c>
      <c r="C30" s="407">
        <f>C31+C34</f>
        <v>0</v>
      </c>
    </row>
    <row r="31" spans="1:3" s="83" customFormat="1">
      <c r="A31" s="128">
        <v>25</v>
      </c>
      <c r="B31" s="118" t="s">
        <v>240</v>
      </c>
      <c r="C31" s="408">
        <f>C32+C33</f>
        <v>0</v>
      </c>
    </row>
    <row r="32" spans="1:3" s="83" customFormat="1">
      <c r="A32" s="128">
        <v>26</v>
      </c>
      <c r="B32" s="130" t="s">
        <v>327</v>
      </c>
      <c r="C32" s="121"/>
    </row>
    <row r="33" spans="1:3" s="83" customFormat="1">
      <c r="A33" s="128">
        <v>27</v>
      </c>
      <c r="B33" s="130" t="s">
        <v>239</v>
      </c>
      <c r="C33" s="121"/>
    </row>
    <row r="34" spans="1:3" s="83" customFormat="1">
      <c r="A34" s="128">
        <v>28</v>
      </c>
      <c r="B34" s="118" t="s">
        <v>238</v>
      </c>
      <c r="C34" s="121"/>
    </row>
    <row r="35" spans="1:3" s="83" customFormat="1">
      <c r="A35" s="128">
        <v>29</v>
      </c>
      <c r="B35" s="127" t="s">
        <v>237</v>
      </c>
      <c r="C35" s="407">
        <f>SUM(C36:C40)</f>
        <v>0</v>
      </c>
    </row>
    <row r="36" spans="1:3" s="83" customFormat="1">
      <c r="A36" s="128">
        <v>30</v>
      </c>
      <c r="B36" s="122" t="s">
        <v>236</v>
      </c>
      <c r="C36" s="121"/>
    </row>
    <row r="37" spans="1:3" s="83" customFormat="1">
      <c r="A37" s="128">
        <v>31</v>
      </c>
      <c r="B37" s="123" t="s">
        <v>235</v>
      </c>
      <c r="C37" s="121"/>
    </row>
    <row r="38" spans="1:3" s="83" customFormat="1">
      <c r="A38" s="128">
        <v>32</v>
      </c>
      <c r="B38" s="122" t="s">
        <v>234</v>
      </c>
      <c r="C38" s="121"/>
    </row>
    <row r="39" spans="1:3" s="83" customFormat="1" ht="25.5">
      <c r="A39" s="128">
        <v>33</v>
      </c>
      <c r="B39" s="122" t="s">
        <v>223</v>
      </c>
      <c r="C39" s="121"/>
    </row>
    <row r="40" spans="1:3" s="83" customFormat="1">
      <c r="A40" s="128">
        <v>34</v>
      </c>
      <c r="B40" s="126" t="s">
        <v>233</v>
      </c>
      <c r="C40" s="121"/>
    </row>
    <row r="41" spans="1:3" s="83" customFormat="1">
      <c r="A41" s="128">
        <v>35</v>
      </c>
      <c r="B41" s="127" t="s">
        <v>232</v>
      </c>
      <c r="C41" s="407">
        <f>C30-C35</f>
        <v>0</v>
      </c>
    </row>
    <row r="42" spans="1:3" s="83" customFormat="1">
      <c r="A42" s="128"/>
      <c r="B42" s="129"/>
      <c r="C42" s="121"/>
    </row>
    <row r="43" spans="1:3" s="83" customFormat="1">
      <c r="A43" s="128">
        <v>36</v>
      </c>
      <c r="B43" s="131" t="s">
        <v>231</v>
      </c>
      <c r="C43" s="407">
        <f>SUM(C44:C46)</f>
        <v>41748658.3134</v>
      </c>
    </row>
    <row r="44" spans="1:3" s="83" customFormat="1">
      <c r="A44" s="128">
        <v>37</v>
      </c>
      <c r="B44" s="118" t="s">
        <v>230</v>
      </c>
      <c r="C44" s="121">
        <v>39627200</v>
      </c>
    </row>
    <row r="45" spans="1:3" s="83" customFormat="1">
      <c r="A45" s="128">
        <v>38</v>
      </c>
      <c r="B45" s="118" t="s">
        <v>229</v>
      </c>
      <c r="C45" s="121"/>
    </row>
    <row r="46" spans="1:3" s="83" customFormat="1">
      <c r="A46" s="128">
        <v>39</v>
      </c>
      <c r="B46" s="118" t="s">
        <v>228</v>
      </c>
      <c r="C46" s="121">
        <v>2121458.3133999994</v>
      </c>
    </row>
    <row r="47" spans="1:3" s="83" customFormat="1">
      <c r="A47" s="128">
        <v>40</v>
      </c>
      <c r="B47" s="131" t="s">
        <v>227</v>
      </c>
      <c r="C47" s="407">
        <f>SUM(C48:C51)</f>
        <v>0</v>
      </c>
    </row>
    <row r="48" spans="1:3" s="83" customFormat="1">
      <c r="A48" s="128">
        <v>41</v>
      </c>
      <c r="B48" s="122" t="s">
        <v>226</v>
      </c>
      <c r="C48" s="121"/>
    </row>
    <row r="49" spans="1:3" s="83" customFormat="1">
      <c r="A49" s="128">
        <v>42</v>
      </c>
      <c r="B49" s="123" t="s">
        <v>225</v>
      </c>
      <c r="C49" s="121"/>
    </row>
    <row r="50" spans="1:3" s="83" customFormat="1">
      <c r="A50" s="128">
        <v>43</v>
      </c>
      <c r="B50" s="122" t="s">
        <v>224</v>
      </c>
      <c r="C50" s="121"/>
    </row>
    <row r="51" spans="1:3" s="83" customFormat="1" ht="25.5">
      <c r="A51" s="128">
        <v>44</v>
      </c>
      <c r="B51" s="122" t="s">
        <v>223</v>
      </c>
      <c r="C51" s="121"/>
    </row>
    <row r="52" spans="1:3" s="83" customFormat="1" ht="13.5" thickBot="1">
      <c r="A52" s="132">
        <v>45</v>
      </c>
      <c r="B52" s="133" t="s">
        <v>222</v>
      </c>
      <c r="C52" s="409">
        <f>C43-C47</f>
        <v>41748658.3134</v>
      </c>
    </row>
    <row r="55" spans="1:3">
      <c r="B55" s="5" t="s">
        <v>8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42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/>
    </sheetView>
  </sheetViews>
  <sheetFormatPr defaultColWidth="9.140625" defaultRowHeight="14.25"/>
  <cols>
    <col min="1" max="1" width="10.7109375" style="5" customWidth="1"/>
    <col min="2" max="2" width="91.85546875" style="5" customWidth="1"/>
    <col min="3" max="3" width="53.140625" style="5" customWidth="1"/>
    <col min="4" max="4" width="32.28515625" style="5" customWidth="1"/>
    <col min="5" max="5" width="9.42578125" style="6" customWidth="1"/>
    <col min="6" max="16384" width="9.140625" style="6"/>
  </cols>
  <sheetData>
    <row r="1" spans="1:6">
      <c r="A1" s="340" t="s">
        <v>33</v>
      </c>
      <c r="B1" s="343" t="str">
        <f>'1. key ratios '!B1</f>
        <v>JSC Isbank Georgia</v>
      </c>
      <c r="E1" s="5"/>
      <c r="F1" s="5"/>
    </row>
    <row r="2" spans="1:6" s="97" customFormat="1" ht="15.75" customHeight="1">
      <c r="A2" s="340" t="s">
        <v>34</v>
      </c>
      <c r="B2" s="342">
        <f>'1. key ratios '!B2</f>
        <v>43008</v>
      </c>
    </row>
    <row r="3" spans="1:6" s="97" customFormat="1" ht="15.75" customHeight="1">
      <c r="A3" s="134"/>
    </row>
    <row r="4" spans="1:6" s="97" customFormat="1" ht="15.75" customHeight="1" thickBot="1">
      <c r="A4" s="97" t="s">
        <v>89</v>
      </c>
      <c r="B4" s="263" t="s">
        <v>311</v>
      </c>
      <c r="D4" s="52" t="s">
        <v>76</v>
      </c>
    </row>
    <row r="5" spans="1:6" ht="25.5">
      <c r="A5" s="135" t="s">
        <v>7</v>
      </c>
      <c r="B5" s="298" t="s">
        <v>366</v>
      </c>
      <c r="C5" s="136" t="s">
        <v>98</v>
      </c>
      <c r="D5" s="137" t="s">
        <v>99</v>
      </c>
    </row>
    <row r="6" spans="1:6">
      <c r="A6" s="103">
        <v>1</v>
      </c>
      <c r="B6" s="138" t="s">
        <v>38</v>
      </c>
      <c r="C6" s="139">
        <v>4700935.07</v>
      </c>
      <c r="D6" s="140"/>
      <c r="E6" s="141"/>
    </row>
    <row r="7" spans="1:6">
      <c r="A7" s="103">
        <v>2</v>
      </c>
      <c r="B7" s="142" t="s">
        <v>39</v>
      </c>
      <c r="C7" s="143">
        <v>33807364.43</v>
      </c>
      <c r="D7" s="144"/>
      <c r="E7" s="141"/>
    </row>
    <row r="8" spans="1:6">
      <c r="A8" s="103">
        <v>3</v>
      </c>
      <c r="B8" s="142" t="s">
        <v>40</v>
      </c>
      <c r="C8" s="143">
        <v>88092721.686501011</v>
      </c>
      <c r="D8" s="144"/>
      <c r="E8" s="141"/>
    </row>
    <row r="9" spans="1:6">
      <c r="A9" s="103">
        <v>4</v>
      </c>
      <c r="B9" s="142" t="s">
        <v>41</v>
      </c>
      <c r="C9" s="143">
        <v>0</v>
      </c>
      <c r="D9" s="144"/>
      <c r="E9" s="141"/>
    </row>
    <row r="10" spans="1:6">
      <c r="A10" s="103">
        <v>5</v>
      </c>
      <c r="B10" s="142" t="s">
        <v>42</v>
      </c>
      <c r="C10" s="143">
        <v>22520444.027858675</v>
      </c>
      <c r="D10" s="144"/>
      <c r="E10" s="141"/>
    </row>
    <row r="11" spans="1:6">
      <c r="A11" s="103">
        <v>6.1</v>
      </c>
      <c r="B11" s="264" t="s">
        <v>43</v>
      </c>
      <c r="C11" s="145">
        <v>120069798.13</v>
      </c>
      <c r="D11" s="146"/>
      <c r="E11" s="147"/>
    </row>
    <row r="12" spans="1:6">
      <c r="A12" s="103">
        <v>6.2</v>
      </c>
      <c r="B12" s="265" t="s">
        <v>44</v>
      </c>
      <c r="C12" s="145">
        <v>-5670112.3993999995</v>
      </c>
      <c r="D12" s="146"/>
      <c r="E12" s="147"/>
    </row>
    <row r="13" spans="1:6">
      <c r="A13" s="103">
        <v>6</v>
      </c>
      <c r="B13" s="142" t="s">
        <v>45</v>
      </c>
      <c r="C13" s="410">
        <f>C11+C12</f>
        <v>114399685.7306</v>
      </c>
      <c r="D13" s="146"/>
      <c r="E13" s="141"/>
    </row>
    <row r="14" spans="1:6">
      <c r="A14" s="103">
        <v>7</v>
      </c>
      <c r="B14" s="142" t="s">
        <v>46</v>
      </c>
      <c r="C14" s="143">
        <v>4588250.3301919997</v>
      </c>
      <c r="D14" s="144"/>
      <c r="E14" s="141"/>
    </row>
    <row r="15" spans="1:6">
      <c r="A15" s="103">
        <v>8</v>
      </c>
      <c r="B15" s="296" t="s">
        <v>217</v>
      </c>
      <c r="C15" s="143">
        <v>0</v>
      </c>
      <c r="D15" s="144"/>
      <c r="E15" s="141"/>
    </row>
    <row r="16" spans="1:6">
      <c r="A16" s="103">
        <v>9</v>
      </c>
      <c r="B16" s="142" t="s">
        <v>47</v>
      </c>
      <c r="C16" s="143">
        <v>0</v>
      </c>
      <c r="D16" s="144"/>
      <c r="E16" s="141"/>
    </row>
    <row r="17" spans="1:5">
      <c r="A17" s="103">
        <v>9.1</v>
      </c>
      <c r="B17" s="148" t="s">
        <v>93</v>
      </c>
      <c r="C17" s="145"/>
      <c r="D17" s="144"/>
      <c r="E17" s="141"/>
    </row>
    <row r="18" spans="1:5">
      <c r="A18" s="103">
        <v>9.1999999999999993</v>
      </c>
      <c r="B18" s="148" t="s">
        <v>94</v>
      </c>
      <c r="C18" s="145"/>
      <c r="D18" s="144"/>
      <c r="E18" s="141"/>
    </row>
    <row r="19" spans="1:5">
      <c r="A19" s="103">
        <v>9.3000000000000007</v>
      </c>
      <c r="B19" s="266" t="s">
        <v>289</v>
      </c>
      <c r="C19" s="145"/>
      <c r="D19" s="144"/>
      <c r="E19" s="141"/>
    </row>
    <row r="20" spans="1:5">
      <c r="A20" s="103">
        <v>10</v>
      </c>
      <c r="B20" s="142" t="s">
        <v>48</v>
      </c>
      <c r="C20" s="143">
        <v>2001971.5999999996</v>
      </c>
      <c r="D20" s="144"/>
      <c r="E20" s="141"/>
    </row>
    <row r="21" spans="1:5">
      <c r="A21" s="103">
        <v>10.1</v>
      </c>
      <c r="B21" s="148" t="s">
        <v>95</v>
      </c>
      <c r="C21" s="143">
        <v>357163</v>
      </c>
      <c r="D21" s="149" t="s">
        <v>97</v>
      </c>
      <c r="E21" s="141"/>
    </row>
    <row r="22" spans="1:5">
      <c r="A22" s="103">
        <v>11</v>
      </c>
      <c r="B22" s="150" t="s">
        <v>49</v>
      </c>
      <c r="C22" s="151">
        <v>2768910.6499999994</v>
      </c>
      <c r="D22" s="152"/>
      <c r="E22" s="141"/>
    </row>
    <row r="23" spans="1:5" ht="15">
      <c r="A23" s="103">
        <v>12</v>
      </c>
      <c r="B23" s="153" t="s">
        <v>50</v>
      </c>
      <c r="C23" s="154">
        <f>SUM(C6:C10,C13:C16,C20,C22)</f>
        <v>272880283.52515167</v>
      </c>
      <c r="D23" s="155"/>
      <c r="E23" s="156"/>
    </row>
    <row r="24" spans="1:5">
      <c r="A24" s="103">
        <v>13</v>
      </c>
      <c r="B24" s="142" t="s">
        <v>52</v>
      </c>
      <c r="C24" s="157">
        <v>87689289.979999989</v>
      </c>
      <c r="D24" s="158"/>
      <c r="E24" s="141"/>
    </row>
    <row r="25" spans="1:5">
      <c r="A25" s="103">
        <v>14</v>
      </c>
      <c r="B25" s="142" t="s">
        <v>53</v>
      </c>
      <c r="C25" s="143">
        <v>16453051.959999995</v>
      </c>
      <c r="D25" s="144"/>
      <c r="E25" s="141"/>
    </row>
    <row r="26" spans="1:5">
      <c r="A26" s="103">
        <v>15</v>
      </c>
      <c r="B26" s="142" t="s">
        <v>54</v>
      </c>
      <c r="C26" s="143">
        <v>0</v>
      </c>
      <c r="D26" s="144"/>
      <c r="E26" s="141"/>
    </row>
    <row r="27" spans="1:5">
      <c r="A27" s="103">
        <v>16</v>
      </c>
      <c r="B27" s="142" t="s">
        <v>55</v>
      </c>
      <c r="C27" s="143">
        <v>72415814.780000001</v>
      </c>
      <c r="D27" s="144"/>
      <c r="E27" s="141"/>
    </row>
    <row r="28" spans="1:5">
      <c r="A28" s="103">
        <v>17</v>
      </c>
      <c r="B28" s="142" t="s">
        <v>56</v>
      </c>
      <c r="C28" s="143">
        <v>0</v>
      </c>
      <c r="D28" s="144"/>
      <c r="E28" s="141"/>
    </row>
    <row r="29" spans="1:5">
      <c r="A29" s="103">
        <v>18</v>
      </c>
      <c r="B29" s="142" t="s">
        <v>57</v>
      </c>
      <c r="C29" s="143">
        <v>14863934.948943999</v>
      </c>
      <c r="D29" s="144"/>
      <c r="E29" s="141"/>
    </row>
    <row r="30" spans="1:5">
      <c r="A30" s="103">
        <v>19</v>
      </c>
      <c r="B30" s="142" t="s">
        <v>58</v>
      </c>
      <c r="C30" s="143">
        <v>5839828.4100000001</v>
      </c>
      <c r="D30" s="144"/>
      <c r="E30" s="141"/>
    </row>
    <row r="31" spans="1:5">
      <c r="A31" s="103">
        <v>20</v>
      </c>
      <c r="B31" s="142" t="s">
        <v>59</v>
      </c>
      <c r="C31" s="143">
        <v>2329635.4921999997</v>
      </c>
      <c r="D31" s="144"/>
      <c r="E31" s="141"/>
    </row>
    <row r="32" spans="1:5">
      <c r="A32" s="103">
        <v>21</v>
      </c>
      <c r="B32" s="150" t="s">
        <v>60</v>
      </c>
      <c r="C32" s="151">
        <v>39627200</v>
      </c>
      <c r="D32" s="149" t="s">
        <v>403</v>
      </c>
      <c r="E32" s="141"/>
    </row>
    <row r="33" spans="1:5">
      <c r="A33" s="103">
        <v>21.1</v>
      </c>
      <c r="B33" s="159" t="s">
        <v>96</v>
      </c>
      <c r="C33" s="160">
        <v>39627200</v>
      </c>
      <c r="D33" s="149" t="s">
        <v>403</v>
      </c>
      <c r="E33" s="141"/>
    </row>
    <row r="34" spans="1:5" ht="15">
      <c r="A34" s="103">
        <v>22</v>
      </c>
      <c r="B34" s="153" t="s">
        <v>61</v>
      </c>
      <c r="C34" s="154">
        <f>SUM(C24:C32)</f>
        <v>239218755.57114395</v>
      </c>
      <c r="D34" s="155"/>
      <c r="E34" s="156"/>
    </row>
    <row r="35" spans="1:5">
      <c r="A35" s="103">
        <v>23</v>
      </c>
      <c r="B35" s="150" t="s">
        <v>63</v>
      </c>
      <c r="C35" s="143">
        <v>30000000</v>
      </c>
      <c r="D35" s="149" t="s">
        <v>404</v>
      </c>
      <c r="E35" s="141"/>
    </row>
    <row r="36" spans="1:5" ht="15.75">
      <c r="A36" s="103">
        <v>24</v>
      </c>
      <c r="B36" s="150" t="s">
        <v>64</v>
      </c>
      <c r="C36" s="143">
        <v>0</v>
      </c>
      <c r="D36" s="331"/>
      <c r="E36" s="141"/>
    </row>
    <row r="37" spans="1:5" ht="15.75">
      <c r="A37" s="103">
        <v>25</v>
      </c>
      <c r="B37" s="150" t="s">
        <v>65</v>
      </c>
      <c r="C37" s="143">
        <v>0</v>
      </c>
      <c r="D37" s="331"/>
      <c r="E37" s="141"/>
    </row>
    <row r="38" spans="1:5" ht="15.75">
      <c r="A38" s="103">
        <v>26</v>
      </c>
      <c r="B38" s="150" t="s">
        <v>66</v>
      </c>
      <c r="C38" s="143">
        <v>0</v>
      </c>
      <c r="D38" s="331"/>
      <c r="E38" s="141"/>
    </row>
    <row r="39" spans="1:5" ht="15.75">
      <c r="A39" s="103">
        <v>27</v>
      </c>
      <c r="B39" s="150" t="s">
        <v>67</v>
      </c>
      <c r="C39" s="143">
        <v>0</v>
      </c>
      <c r="D39" s="331"/>
      <c r="E39" s="141"/>
    </row>
    <row r="40" spans="1:5">
      <c r="A40" s="103">
        <v>28</v>
      </c>
      <c r="B40" s="150" t="s">
        <v>68</v>
      </c>
      <c r="C40" s="143">
        <v>3661528.5752749201</v>
      </c>
      <c r="D40" s="149" t="s">
        <v>405</v>
      </c>
      <c r="E40" s="141"/>
    </row>
    <row r="41" spans="1:5">
      <c r="A41" s="103">
        <v>29</v>
      </c>
      <c r="B41" s="150" t="s">
        <v>69</v>
      </c>
      <c r="C41" s="143">
        <v>0</v>
      </c>
      <c r="D41" s="144"/>
      <c r="E41" s="141"/>
    </row>
    <row r="42" spans="1:5" ht="15.75" thickBot="1">
      <c r="A42" s="161">
        <v>30</v>
      </c>
      <c r="B42" s="162" t="s">
        <v>287</v>
      </c>
      <c r="C42" s="163">
        <f>SUM(C35:C41)</f>
        <v>33661528.575274922</v>
      </c>
      <c r="D42" s="164"/>
      <c r="E42" s="15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S22"/>
  <sheetViews>
    <sheetView showGridLines="0" zoomScale="85" zoomScaleNormal="85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5" bestFit="1" customWidth="1"/>
    <col min="2" max="2" width="74" style="5" bestFit="1" customWidth="1"/>
    <col min="3" max="3" width="13" style="5" bestFit="1" customWidth="1"/>
    <col min="4" max="4" width="16.42578125" style="5" bestFit="1" customWidth="1"/>
    <col min="5" max="5" width="13" style="5" bestFit="1" customWidth="1"/>
    <col min="6" max="6" width="16.42578125" style="5" bestFit="1" customWidth="1"/>
    <col min="7" max="7" width="13" style="5" bestFit="1" customWidth="1"/>
    <col min="8" max="8" width="13.28515625" style="5" bestFit="1" customWidth="1"/>
    <col min="9" max="9" width="13" style="5" bestFit="1" customWidth="1"/>
    <col min="10" max="10" width="13.28515625" style="5" bestFit="1" customWidth="1"/>
    <col min="11" max="11" width="13" style="5" bestFit="1" customWidth="1"/>
    <col min="12" max="16" width="13" style="50" bestFit="1" customWidth="1"/>
    <col min="17" max="17" width="14.7109375" style="50" customWidth="1"/>
    <col min="18" max="18" width="13" style="50" bestFit="1" customWidth="1"/>
    <col min="19" max="19" width="34.85546875" style="50" customWidth="1"/>
    <col min="20" max="16384" width="9.140625" style="50"/>
  </cols>
  <sheetData>
    <row r="1" spans="1:19">
      <c r="A1" s="340" t="s">
        <v>33</v>
      </c>
      <c r="B1" s="343" t="str">
        <f>'1. key ratios '!B1</f>
        <v>JSC Isbank Georgia</v>
      </c>
    </row>
    <row r="2" spans="1:19">
      <c r="A2" s="340" t="s">
        <v>34</v>
      </c>
      <c r="B2" s="342">
        <f>'1. key ratios '!B2</f>
        <v>43008</v>
      </c>
    </row>
    <row r="4" spans="1:19" ht="26.25" thickBot="1">
      <c r="A4" s="5" t="s">
        <v>268</v>
      </c>
      <c r="B4" s="316" t="s">
        <v>401</v>
      </c>
    </row>
    <row r="5" spans="1:19" s="306" customFormat="1">
      <c r="A5" s="301"/>
      <c r="B5" s="302"/>
      <c r="C5" s="303" t="s">
        <v>0</v>
      </c>
      <c r="D5" s="303" t="s">
        <v>1</v>
      </c>
      <c r="E5" s="303" t="s">
        <v>2</v>
      </c>
      <c r="F5" s="303" t="s">
        <v>3</v>
      </c>
      <c r="G5" s="303" t="s">
        <v>4</v>
      </c>
      <c r="H5" s="303" t="s">
        <v>6</v>
      </c>
      <c r="I5" s="303" t="s">
        <v>9</v>
      </c>
      <c r="J5" s="303" t="s">
        <v>10</v>
      </c>
      <c r="K5" s="303" t="s">
        <v>11</v>
      </c>
      <c r="L5" s="303" t="s">
        <v>12</v>
      </c>
      <c r="M5" s="303" t="s">
        <v>13</v>
      </c>
      <c r="N5" s="303" t="s">
        <v>14</v>
      </c>
      <c r="O5" s="303" t="s">
        <v>384</v>
      </c>
      <c r="P5" s="303" t="s">
        <v>385</v>
      </c>
      <c r="Q5" s="303" t="s">
        <v>386</v>
      </c>
      <c r="R5" s="304" t="s">
        <v>387</v>
      </c>
      <c r="S5" s="305" t="s">
        <v>388</v>
      </c>
    </row>
    <row r="6" spans="1:19" s="306" customFormat="1" ht="99" customHeight="1">
      <c r="A6" s="307"/>
      <c r="B6" s="451" t="s">
        <v>389</v>
      </c>
      <c r="C6" s="447">
        <v>0</v>
      </c>
      <c r="D6" s="448"/>
      <c r="E6" s="447">
        <v>0.2</v>
      </c>
      <c r="F6" s="448"/>
      <c r="G6" s="447">
        <v>0.35</v>
      </c>
      <c r="H6" s="448"/>
      <c r="I6" s="447">
        <v>0.5</v>
      </c>
      <c r="J6" s="448"/>
      <c r="K6" s="447">
        <v>0.75</v>
      </c>
      <c r="L6" s="448"/>
      <c r="M6" s="447">
        <v>1</v>
      </c>
      <c r="N6" s="448"/>
      <c r="O6" s="447">
        <v>1.5</v>
      </c>
      <c r="P6" s="448"/>
      <c r="Q6" s="447">
        <v>2.5</v>
      </c>
      <c r="R6" s="448"/>
      <c r="S6" s="449" t="s">
        <v>267</v>
      </c>
    </row>
    <row r="7" spans="1:19" s="306" customFormat="1" ht="30.75" customHeight="1">
      <c r="A7" s="307"/>
      <c r="B7" s="452"/>
      <c r="C7" s="297" t="s">
        <v>270</v>
      </c>
      <c r="D7" s="297" t="s">
        <v>269</v>
      </c>
      <c r="E7" s="297" t="s">
        <v>270</v>
      </c>
      <c r="F7" s="297" t="s">
        <v>269</v>
      </c>
      <c r="G7" s="297" t="s">
        <v>270</v>
      </c>
      <c r="H7" s="297" t="s">
        <v>269</v>
      </c>
      <c r="I7" s="297" t="s">
        <v>270</v>
      </c>
      <c r="J7" s="297" t="s">
        <v>269</v>
      </c>
      <c r="K7" s="297" t="s">
        <v>270</v>
      </c>
      <c r="L7" s="297" t="s">
        <v>269</v>
      </c>
      <c r="M7" s="297" t="s">
        <v>270</v>
      </c>
      <c r="N7" s="297" t="s">
        <v>269</v>
      </c>
      <c r="O7" s="297" t="s">
        <v>270</v>
      </c>
      <c r="P7" s="297" t="s">
        <v>269</v>
      </c>
      <c r="Q7" s="297" t="s">
        <v>270</v>
      </c>
      <c r="R7" s="297" t="s">
        <v>269</v>
      </c>
      <c r="S7" s="450"/>
    </row>
    <row r="8" spans="1:19" s="167" customFormat="1">
      <c r="A8" s="166">
        <v>1</v>
      </c>
      <c r="B8" s="1" t="s">
        <v>101</v>
      </c>
      <c r="C8" s="332">
        <v>11728268.66</v>
      </c>
      <c r="D8" s="332"/>
      <c r="E8" s="332"/>
      <c r="F8" s="333"/>
      <c r="G8" s="332"/>
      <c r="H8" s="332"/>
      <c r="I8" s="332"/>
      <c r="J8" s="332"/>
      <c r="K8" s="332"/>
      <c r="L8" s="332"/>
      <c r="M8" s="332">
        <v>43681431.769999996</v>
      </c>
      <c r="N8" s="332"/>
      <c r="O8" s="332"/>
      <c r="P8" s="332"/>
      <c r="Q8" s="332"/>
      <c r="R8" s="333"/>
      <c r="S8" s="317">
        <f t="shared" ref="S8:S20" si="0">$C$6*SUM(C8:D8)+$E$6*SUM(E8:F8)+$G$6*SUM(G8:H8)+$I$6*SUM(I8:J8)+$K$6*SUM(K8:L8)+$M$6*SUM(M8:N8)+$O$6*SUM(O8:P8)+$Q$6*SUM(Q8:R8)</f>
        <v>43681431.769999996</v>
      </c>
    </row>
    <row r="9" spans="1:19" s="167" customFormat="1">
      <c r="A9" s="166">
        <v>2</v>
      </c>
      <c r="B9" s="1" t="s">
        <v>102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3"/>
      <c r="S9" s="317">
        <f t="shared" si="0"/>
        <v>0</v>
      </c>
    </row>
    <row r="10" spans="1:19" s="167" customFormat="1">
      <c r="A10" s="166">
        <v>3</v>
      </c>
      <c r="B10" s="1" t="s">
        <v>290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3"/>
      <c r="S10" s="317">
        <f t="shared" si="0"/>
        <v>0</v>
      </c>
    </row>
    <row r="11" spans="1:19" s="167" customFormat="1">
      <c r="A11" s="166">
        <v>4</v>
      </c>
      <c r="B11" s="1" t="s">
        <v>103</v>
      </c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3"/>
      <c r="S11" s="317">
        <f t="shared" si="0"/>
        <v>0</v>
      </c>
    </row>
    <row r="12" spans="1:19" s="167" customFormat="1">
      <c r="A12" s="166">
        <v>5</v>
      </c>
      <c r="B12" s="1" t="s">
        <v>104</v>
      </c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3"/>
      <c r="S12" s="317">
        <f t="shared" si="0"/>
        <v>0</v>
      </c>
    </row>
    <row r="13" spans="1:19" s="167" customFormat="1">
      <c r="A13" s="166">
        <v>6</v>
      </c>
      <c r="B13" s="1" t="s">
        <v>105</v>
      </c>
      <c r="C13" s="332"/>
      <c r="D13" s="334"/>
      <c r="E13" s="332">
        <v>6001385.79</v>
      </c>
      <c r="F13" s="332"/>
      <c r="G13" s="332"/>
      <c r="H13" s="332"/>
      <c r="I13" s="332"/>
      <c r="J13" s="332"/>
      <c r="K13" s="332"/>
      <c r="L13" s="332"/>
      <c r="M13" s="332">
        <v>82091335.896501005</v>
      </c>
      <c r="N13" s="332"/>
      <c r="O13" s="332"/>
      <c r="P13" s="332"/>
      <c r="Q13" s="332"/>
      <c r="R13" s="333"/>
      <c r="S13" s="317">
        <f t="shared" si="0"/>
        <v>83291613.054501012</v>
      </c>
    </row>
    <row r="14" spans="1:19" s="167" customFormat="1">
      <c r="A14" s="166">
        <v>7</v>
      </c>
      <c r="B14" s="1" t="s">
        <v>106</v>
      </c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>
        <v>116773251</v>
      </c>
      <c r="N14" s="332">
        <v>9762568.0700000003</v>
      </c>
      <c r="O14" s="332">
        <v>1150000</v>
      </c>
      <c r="P14" s="332"/>
      <c r="Q14" s="332"/>
      <c r="R14" s="333"/>
      <c r="S14" s="317">
        <f t="shared" si="0"/>
        <v>128260819.06999999</v>
      </c>
    </row>
    <row r="15" spans="1:19" s="167" customFormat="1">
      <c r="A15" s="166">
        <v>8</v>
      </c>
      <c r="B15" s="1" t="s">
        <v>107</v>
      </c>
      <c r="C15" s="332"/>
      <c r="D15" s="332"/>
      <c r="E15" s="332"/>
      <c r="F15" s="332"/>
      <c r="G15" s="332"/>
      <c r="H15" s="332"/>
      <c r="I15" s="332" t="s">
        <v>5</v>
      </c>
      <c r="J15" s="332"/>
      <c r="K15" s="332"/>
      <c r="L15" s="332"/>
      <c r="M15" s="332"/>
      <c r="N15" s="332"/>
      <c r="O15" s="332"/>
      <c r="P15" s="332"/>
      <c r="Q15" s="332"/>
      <c r="R15" s="333"/>
      <c r="S15" s="317">
        <f t="shared" si="0"/>
        <v>0</v>
      </c>
    </row>
    <row r="16" spans="1:19" s="167" customFormat="1">
      <c r="A16" s="166">
        <v>9</v>
      </c>
      <c r="B16" s="1" t="s">
        <v>108</v>
      </c>
      <c r="C16" s="332"/>
      <c r="D16" s="332"/>
      <c r="E16" s="332"/>
      <c r="F16" s="332"/>
      <c r="G16" s="332">
        <v>2556012.9294932783</v>
      </c>
      <c r="H16" s="332"/>
      <c r="I16" s="332"/>
      <c r="J16" s="332"/>
      <c r="K16" s="332"/>
      <c r="L16" s="332"/>
      <c r="M16" s="332">
        <v>365408.42050672043</v>
      </c>
      <c r="N16" s="332"/>
      <c r="O16" s="332"/>
      <c r="P16" s="332"/>
      <c r="Q16" s="332"/>
      <c r="R16" s="333"/>
      <c r="S16" s="317">
        <f t="shared" si="0"/>
        <v>1260012.9458293677</v>
      </c>
    </row>
    <row r="17" spans="1:19" s="167" customFormat="1">
      <c r="A17" s="166">
        <v>10</v>
      </c>
      <c r="B17" s="1" t="s">
        <v>109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>
        <v>1267831.6809999999</v>
      </c>
      <c r="N17" s="334"/>
      <c r="O17" s="332">
        <v>146890.05300000001</v>
      </c>
      <c r="P17" s="332"/>
      <c r="Q17" s="332"/>
      <c r="R17" s="333"/>
      <c r="S17" s="317">
        <f t="shared" si="0"/>
        <v>1488166.7604999999</v>
      </c>
    </row>
    <row r="18" spans="1:19" s="167" customFormat="1">
      <c r="A18" s="166">
        <v>11</v>
      </c>
      <c r="B18" s="1" t="s">
        <v>110</v>
      </c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3"/>
      <c r="S18" s="317">
        <f t="shared" si="0"/>
        <v>0</v>
      </c>
    </row>
    <row r="19" spans="1:19" s="167" customFormat="1">
      <c r="A19" s="166">
        <v>12</v>
      </c>
      <c r="B19" s="1" t="s">
        <v>111</v>
      </c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3"/>
      <c r="S19" s="317">
        <f t="shared" si="0"/>
        <v>0</v>
      </c>
    </row>
    <row r="20" spans="1:19" s="167" customFormat="1">
      <c r="A20" s="166">
        <v>13</v>
      </c>
      <c r="B20" s="1" t="s">
        <v>266</v>
      </c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3"/>
      <c r="S20" s="317">
        <f t="shared" si="0"/>
        <v>0</v>
      </c>
    </row>
    <row r="21" spans="1:19" s="167" customFormat="1">
      <c r="A21" s="166">
        <v>14</v>
      </c>
      <c r="B21" s="1" t="s">
        <v>113</v>
      </c>
      <c r="C21" s="332">
        <v>4700935.07</v>
      </c>
      <c r="D21" s="332"/>
      <c r="E21" s="332"/>
      <c r="F21" s="332"/>
      <c r="G21" s="332"/>
      <c r="H21" s="332"/>
      <c r="I21" s="332"/>
      <c r="J21" s="332"/>
      <c r="K21" s="332"/>
      <c r="L21" s="332"/>
      <c r="M21" s="332">
        <v>4770882.25</v>
      </c>
      <c r="N21" s="332"/>
      <c r="O21" s="332">
        <v>0</v>
      </c>
      <c r="P21" s="332"/>
      <c r="Q21" s="332"/>
      <c r="R21" s="333"/>
      <c r="S21" s="317">
        <f t="shared" ref="S21" si="1">$C$6*SUM(C21:D21)+$E$6*SUM(E21:F21)+$G$6*SUM(G21:H21)+$I$6*SUM(I21:J21)+$K$6*SUM(K21:L21)+$M$6*SUM(M21:N21)+$O$6*SUM(O21:P21)+$Q$6*SUM(Q21:R21)</f>
        <v>4770882.25</v>
      </c>
    </row>
    <row r="22" spans="1:19" ht="13.5" thickBot="1">
      <c r="A22" s="168"/>
      <c r="B22" s="169" t="s">
        <v>114</v>
      </c>
      <c r="C22" s="411">
        <f>SUM(C8:C21)</f>
        <v>16429203.73</v>
      </c>
      <c r="D22" s="411">
        <f t="shared" ref="D22:J22" si="2">SUM(D8:D21)</f>
        <v>0</v>
      </c>
      <c r="E22" s="411">
        <f t="shared" si="2"/>
        <v>6001385.79</v>
      </c>
      <c r="F22" s="411">
        <f t="shared" si="2"/>
        <v>0</v>
      </c>
      <c r="G22" s="411">
        <f t="shared" si="2"/>
        <v>2556012.9294932783</v>
      </c>
      <c r="H22" s="411">
        <f t="shared" si="2"/>
        <v>0</v>
      </c>
      <c r="I22" s="411">
        <f t="shared" si="2"/>
        <v>0</v>
      </c>
      <c r="J22" s="411">
        <f t="shared" si="2"/>
        <v>0</v>
      </c>
      <c r="K22" s="411">
        <f t="shared" ref="K22:S22" si="3">SUM(K8:K21)</f>
        <v>0</v>
      </c>
      <c r="L22" s="411">
        <f t="shared" si="3"/>
        <v>0</v>
      </c>
      <c r="M22" s="411">
        <f t="shared" si="3"/>
        <v>248950141.0180077</v>
      </c>
      <c r="N22" s="411">
        <f t="shared" si="3"/>
        <v>9762568.0700000003</v>
      </c>
      <c r="O22" s="411">
        <f t="shared" si="3"/>
        <v>1296890.0530000001</v>
      </c>
      <c r="P22" s="411">
        <f t="shared" si="3"/>
        <v>0</v>
      </c>
      <c r="Q22" s="411">
        <f t="shared" si="3"/>
        <v>0</v>
      </c>
      <c r="R22" s="411">
        <f t="shared" si="3"/>
        <v>0</v>
      </c>
      <c r="S22" s="412">
        <f t="shared" si="3"/>
        <v>262752925.85083038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V28"/>
  <sheetViews>
    <sheetView showGridLines="0" zoomScale="85" zoomScaleNormal="85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5" bestFit="1" customWidth="1"/>
    <col min="2" max="2" width="63.7109375" style="5" bestFit="1" customWidth="1"/>
    <col min="3" max="3" width="19" style="5" customWidth="1"/>
    <col min="4" max="4" width="19.5703125" style="5" customWidth="1"/>
    <col min="5" max="5" width="31.140625" style="5" customWidth="1"/>
    <col min="6" max="6" width="29.140625" style="5" customWidth="1"/>
    <col min="7" max="7" width="28.5703125" style="5" customWidth="1"/>
    <col min="8" max="8" width="26.42578125" style="5" customWidth="1"/>
    <col min="9" max="9" width="23.7109375" style="5" customWidth="1"/>
    <col min="10" max="10" width="21.5703125" style="5" customWidth="1"/>
    <col min="11" max="11" width="15.7109375" style="5" customWidth="1"/>
    <col min="12" max="12" width="13.28515625" style="5" customWidth="1"/>
    <col min="13" max="13" width="20.85546875" style="5" customWidth="1"/>
    <col min="14" max="14" width="19.28515625" style="5" customWidth="1"/>
    <col min="15" max="15" width="18.42578125" style="5" customWidth="1"/>
    <col min="16" max="16" width="19" style="5" customWidth="1"/>
    <col min="17" max="17" width="20.28515625" style="5" customWidth="1"/>
    <col min="18" max="18" width="18" style="5" customWidth="1"/>
    <col min="19" max="19" width="36" style="5" customWidth="1"/>
    <col min="20" max="20" width="26.140625" style="5" customWidth="1"/>
    <col min="21" max="21" width="24.85546875" style="5" customWidth="1"/>
    <col min="22" max="22" width="20" style="5" customWidth="1"/>
    <col min="23" max="16384" width="9.140625" style="50"/>
  </cols>
  <sheetData>
    <row r="1" spans="1:22">
      <c r="A1" s="340" t="s">
        <v>33</v>
      </c>
      <c r="B1" s="343" t="str">
        <f>'1. key ratios '!B1</f>
        <v>JSC Isbank Georgia</v>
      </c>
    </row>
    <row r="2" spans="1:22">
      <c r="A2" s="340" t="s">
        <v>34</v>
      </c>
      <c r="B2" s="342">
        <f>'1. key ratios '!B2</f>
        <v>43008</v>
      </c>
    </row>
    <row r="4" spans="1:22" ht="13.5" thickBot="1">
      <c r="A4" s="5" t="s">
        <v>392</v>
      </c>
      <c r="B4" s="170" t="s">
        <v>100</v>
      </c>
      <c r="V4" s="52" t="s">
        <v>76</v>
      </c>
    </row>
    <row r="5" spans="1:22" ht="12.75" customHeight="1">
      <c r="A5" s="171"/>
      <c r="B5" s="172"/>
      <c r="C5" s="453" t="s">
        <v>302</v>
      </c>
      <c r="D5" s="454"/>
      <c r="E5" s="454"/>
      <c r="F5" s="454"/>
      <c r="G5" s="454"/>
      <c r="H5" s="454"/>
      <c r="I5" s="454"/>
      <c r="J5" s="454"/>
      <c r="K5" s="454"/>
      <c r="L5" s="455"/>
      <c r="M5" s="456" t="s">
        <v>303</v>
      </c>
      <c r="N5" s="457"/>
      <c r="O5" s="457"/>
      <c r="P5" s="457"/>
      <c r="Q5" s="457"/>
      <c r="R5" s="457"/>
      <c r="S5" s="458"/>
      <c r="T5" s="461" t="s">
        <v>390</v>
      </c>
      <c r="U5" s="461" t="s">
        <v>391</v>
      </c>
      <c r="V5" s="459" t="s">
        <v>126</v>
      </c>
    </row>
    <row r="6" spans="1:22" s="109" customFormat="1" ht="102">
      <c r="A6" s="106"/>
      <c r="B6" s="173"/>
      <c r="C6" s="174" t="s">
        <v>115</v>
      </c>
      <c r="D6" s="270" t="s">
        <v>116</v>
      </c>
      <c r="E6" s="207" t="s">
        <v>305</v>
      </c>
      <c r="F6" s="207" t="s">
        <v>306</v>
      </c>
      <c r="G6" s="270" t="s">
        <v>309</v>
      </c>
      <c r="H6" s="270" t="s">
        <v>304</v>
      </c>
      <c r="I6" s="270" t="s">
        <v>117</v>
      </c>
      <c r="J6" s="270" t="s">
        <v>118</v>
      </c>
      <c r="K6" s="175" t="s">
        <v>119</v>
      </c>
      <c r="L6" s="176" t="s">
        <v>120</v>
      </c>
      <c r="M6" s="174" t="s">
        <v>307</v>
      </c>
      <c r="N6" s="175" t="s">
        <v>121</v>
      </c>
      <c r="O6" s="175" t="s">
        <v>122</v>
      </c>
      <c r="P6" s="175" t="s">
        <v>123</v>
      </c>
      <c r="Q6" s="175" t="s">
        <v>124</v>
      </c>
      <c r="R6" s="175" t="s">
        <v>125</v>
      </c>
      <c r="S6" s="299" t="s">
        <v>308</v>
      </c>
      <c r="T6" s="462"/>
      <c r="U6" s="462"/>
      <c r="V6" s="460"/>
    </row>
    <row r="7" spans="1:22" s="167" customFormat="1">
      <c r="A7" s="177">
        <v>1</v>
      </c>
      <c r="B7" s="1" t="s">
        <v>101</v>
      </c>
      <c r="C7" s="335"/>
      <c r="D7" s="332"/>
      <c r="E7" s="332"/>
      <c r="F7" s="332"/>
      <c r="G7" s="332"/>
      <c r="H7" s="332"/>
      <c r="I7" s="332"/>
      <c r="J7" s="332"/>
      <c r="K7" s="332"/>
      <c r="L7" s="336"/>
      <c r="M7" s="335"/>
      <c r="N7" s="332"/>
      <c r="O7" s="332"/>
      <c r="P7" s="332"/>
      <c r="Q7" s="332"/>
      <c r="R7" s="332"/>
      <c r="S7" s="336"/>
      <c r="T7" s="337"/>
      <c r="U7" s="338"/>
      <c r="V7" s="416">
        <f>SUM(C7:S7)</f>
        <v>0</v>
      </c>
    </row>
    <row r="8" spans="1:22" s="167" customFormat="1">
      <c r="A8" s="177">
        <v>2</v>
      </c>
      <c r="B8" s="1" t="s">
        <v>102</v>
      </c>
      <c r="C8" s="335"/>
      <c r="D8" s="332"/>
      <c r="E8" s="332"/>
      <c r="F8" s="332"/>
      <c r="G8" s="332"/>
      <c r="H8" s="332"/>
      <c r="I8" s="332"/>
      <c r="J8" s="332"/>
      <c r="K8" s="332"/>
      <c r="L8" s="336"/>
      <c r="M8" s="335"/>
      <c r="N8" s="332"/>
      <c r="O8" s="332"/>
      <c r="P8" s="332"/>
      <c r="Q8" s="332"/>
      <c r="R8" s="332"/>
      <c r="S8" s="336"/>
      <c r="T8" s="338"/>
      <c r="U8" s="338"/>
      <c r="V8" s="416">
        <f t="shared" ref="V8:V20" si="0">SUM(C8:S8)</f>
        <v>0</v>
      </c>
    </row>
    <row r="9" spans="1:22" s="167" customFormat="1">
      <c r="A9" s="177">
        <v>3</v>
      </c>
      <c r="B9" s="1" t="s">
        <v>291</v>
      </c>
      <c r="C9" s="335"/>
      <c r="D9" s="332"/>
      <c r="E9" s="332"/>
      <c r="F9" s="332"/>
      <c r="G9" s="332"/>
      <c r="H9" s="332"/>
      <c r="I9" s="332"/>
      <c r="J9" s="332"/>
      <c r="K9" s="332"/>
      <c r="L9" s="336"/>
      <c r="M9" s="335"/>
      <c r="N9" s="332"/>
      <c r="O9" s="332"/>
      <c r="P9" s="332"/>
      <c r="Q9" s="332"/>
      <c r="R9" s="332"/>
      <c r="S9" s="336"/>
      <c r="T9" s="338"/>
      <c r="U9" s="338"/>
      <c r="V9" s="416">
        <f t="shared" si="0"/>
        <v>0</v>
      </c>
    </row>
    <row r="10" spans="1:22" s="167" customFormat="1">
      <c r="A10" s="177">
        <v>4</v>
      </c>
      <c r="B10" s="1" t="s">
        <v>103</v>
      </c>
      <c r="C10" s="335"/>
      <c r="D10" s="332"/>
      <c r="E10" s="332"/>
      <c r="F10" s="332"/>
      <c r="G10" s="332"/>
      <c r="H10" s="332"/>
      <c r="I10" s="332"/>
      <c r="J10" s="332"/>
      <c r="K10" s="332"/>
      <c r="L10" s="336"/>
      <c r="M10" s="335"/>
      <c r="N10" s="332"/>
      <c r="O10" s="332"/>
      <c r="P10" s="332"/>
      <c r="Q10" s="332"/>
      <c r="R10" s="332"/>
      <c r="S10" s="336"/>
      <c r="T10" s="338"/>
      <c r="U10" s="338"/>
      <c r="V10" s="416">
        <f t="shared" si="0"/>
        <v>0</v>
      </c>
    </row>
    <row r="11" spans="1:22" s="167" customFormat="1">
      <c r="A11" s="177">
        <v>5</v>
      </c>
      <c r="B11" s="1" t="s">
        <v>104</v>
      </c>
      <c r="C11" s="335"/>
      <c r="D11" s="332"/>
      <c r="E11" s="332"/>
      <c r="F11" s="332"/>
      <c r="G11" s="332"/>
      <c r="H11" s="332"/>
      <c r="I11" s="332"/>
      <c r="J11" s="332"/>
      <c r="K11" s="332"/>
      <c r="L11" s="336"/>
      <c r="M11" s="335"/>
      <c r="N11" s="332"/>
      <c r="O11" s="332"/>
      <c r="P11" s="332"/>
      <c r="Q11" s="332"/>
      <c r="R11" s="332"/>
      <c r="S11" s="336"/>
      <c r="T11" s="338"/>
      <c r="U11" s="338"/>
      <c r="V11" s="416">
        <f t="shared" si="0"/>
        <v>0</v>
      </c>
    </row>
    <row r="12" spans="1:22" s="167" customFormat="1">
      <c r="A12" s="177">
        <v>6</v>
      </c>
      <c r="B12" s="1" t="s">
        <v>105</v>
      </c>
      <c r="C12" s="335"/>
      <c r="D12" s="332"/>
      <c r="E12" s="332"/>
      <c r="F12" s="332"/>
      <c r="G12" s="332"/>
      <c r="H12" s="332"/>
      <c r="I12" s="332"/>
      <c r="J12" s="332"/>
      <c r="K12" s="332"/>
      <c r="L12" s="336"/>
      <c r="M12" s="335"/>
      <c r="N12" s="332"/>
      <c r="O12" s="332"/>
      <c r="P12" s="332"/>
      <c r="Q12" s="332"/>
      <c r="R12" s="332"/>
      <c r="S12" s="336"/>
      <c r="T12" s="338"/>
      <c r="U12" s="338"/>
      <c r="V12" s="416">
        <f t="shared" si="0"/>
        <v>0</v>
      </c>
    </row>
    <row r="13" spans="1:22" s="167" customFormat="1">
      <c r="A13" s="177">
        <v>7</v>
      </c>
      <c r="B13" s="1" t="s">
        <v>106</v>
      </c>
      <c r="C13" s="335"/>
      <c r="D13" s="332">
        <v>50236296.696676999</v>
      </c>
      <c r="E13" s="332"/>
      <c r="F13" s="332"/>
      <c r="G13" s="332"/>
      <c r="H13" s="332"/>
      <c r="I13" s="332"/>
      <c r="J13" s="332"/>
      <c r="K13" s="332"/>
      <c r="L13" s="336"/>
      <c r="M13" s="335"/>
      <c r="N13" s="332"/>
      <c r="O13" s="332"/>
      <c r="P13" s="332"/>
      <c r="Q13" s="332"/>
      <c r="R13" s="332"/>
      <c r="S13" s="336"/>
      <c r="T13" s="338">
        <v>49133290.696676999</v>
      </c>
      <c r="U13" s="338">
        <v>1103006</v>
      </c>
      <c r="V13" s="416">
        <f t="shared" si="0"/>
        <v>50236296.696676999</v>
      </c>
    </row>
    <row r="14" spans="1:22" s="167" customFormat="1">
      <c r="A14" s="177">
        <v>8</v>
      </c>
      <c r="B14" s="1" t="s">
        <v>107</v>
      </c>
      <c r="C14" s="335"/>
      <c r="D14" s="332"/>
      <c r="E14" s="332"/>
      <c r="F14" s="332"/>
      <c r="G14" s="332"/>
      <c r="H14" s="332"/>
      <c r="I14" s="332"/>
      <c r="J14" s="332"/>
      <c r="K14" s="332"/>
      <c r="L14" s="336"/>
      <c r="M14" s="335"/>
      <c r="N14" s="332"/>
      <c r="O14" s="332"/>
      <c r="P14" s="332"/>
      <c r="Q14" s="332"/>
      <c r="R14" s="332"/>
      <c r="S14" s="336"/>
      <c r="T14" s="338"/>
      <c r="U14" s="338"/>
      <c r="V14" s="416">
        <f t="shared" si="0"/>
        <v>0</v>
      </c>
    </row>
    <row r="15" spans="1:22" s="167" customFormat="1">
      <c r="A15" s="177">
        <v>9</v>
      </c>
      <c r="B15" s="1" t="s">
        <v>108</v>
      </c>
      <c r="C15" s="335"/>
      <c r="D15" s="332"/>
      <c r="E15" s="332"/>
      <c r="F15" s="332"/>
      <c r="G15" s="332"/>
      <c r="H15" s="332"/>
      <c r="I15" s="332"/>
      <c r="J15" s="332"/>
      <c r="K15" s="332"/>
      <c r="L15" s="336"/>
      <c r="M15" s="335"/>
      <c r="N15" s="332"/>
      <c r="O15" s="332"/>
      <c r="P15" s="332"/>
      <c r="Q15" s="332"/>
      <c r="R15" s="332"/>
      <c r="S15" s="336"/>
      <c r="T15" s="338"/>
      <c r="U15" s="338"/>
      <c r="V15" s="416">
        <f t="shared" si="0"/>
        <v>0</v>
      </c>
    </row>
    <row r="16" spans="1:22" s="167" customFormat="1">
      <c r="A16" s="177">
        <v>10</v>
      </c>
      <c r="B16" s="1" t="s">
        <v>109</v>
      </c>
      <c r="C16" s="335"/>
      <c r="D16" s="332"/>
      <c r="E16" s="332"/>
      <c r="F16" s="332"/>
      <c r="G16" s="332"/>
      <c r="H16" s="332"/>
      <c r="I16" s="332"/>
      <c r="J16" s="332"/>
      <c r="K16" s="332"/>
      <c r="L16" s="336"/>
      <c r="M16" s="335"/>
      <c r="N16" s="332"/>
      <c r="O16" s="332"/>
      <c r="P16" s="332"/>
      <c r="Q16" s="332"/>
      <c r="R16" s="332"/>
      <c r="S16" s="336"/>
      <c r="T16" s="338"/>
      <c r="U16" s="338"/>
      <c r="V16" s="416">
        <f t="shared" si="0"/>
        <v>0</v>
      </c>
    </row>
    <row r="17" spans="1:22" s="167" customFormat="1">
      <c r="A17" s="177">
        <v>11</v>
      </c>
      <c r="B17" s="1" t="s">
        <v>110</v>
      </c>
      <c r="C17" s="335"/>
      <c r="D17" s="332"/>
      <c r="E17" s="332"/>
      <c r="F17" s="332"/>
      <c r="G17" s="332"/>
      <c r="H17" s="332"/>
      <c r="I17" s="332"/>
      <c r="J17" s="332"/>
      <c r="K17" s="332"/>
      <c r="L17" s="336"/>
      <c r="M17" s="335"/>
      <c r="N17" s="332"/>
      <c r="O17" s="332"/>
      <c r="P17" s="332"/>
      <c r="Q17" s="332"/>
      <c r="R17" s="332"/>
      <c r="S17" s="336"/>
      <c r="T17" s="338"/>
      <c r="U17" s="338"/>
      <c r="V17" s="416">
        <f t="shared" si="0"/>
        <v>0</v>
      </c>
    </row>
    <row r="18" spans="1:22" s="167" customFormat="1">
      <c r="A18" s="177">
        <v>12</v>
      </c>
      <c r="B18" s="1" t="s">
        <v>111</v>
      </c>
      <c r="C18" s="335"/>
      <c r="D18" s="332"/>
      <c r="E18" s="332"/>
      <c r="F18" s="332"/>
      <c r="G18" s="332"/>
      <c r="H18" s="332"/>
      <c r="I18" s="332"/>
      <c r="J18" s="332"/>
      <c r="K18" s="332"/>
      <c r="L18" s="336"/>
      <c r="M18" s="335"/>
      <c r="N18" s="332"/>
      <c r="O18" s="332"/>
      <c r="P18" s="332"/>
      <c r="Q18" s="332"/>
      <c r="R18" s="332"/>
      <c r="S18" s="336"/>
      <c r="T18" s="338"/>
      <c r="U18" s="338"/>
      <c r="V18" s="416">
        <f t="shared" si="0"/>
        <v>0</v>
      </c>
    </row>
    <row r="19" spans="1:22" s="167" customFormat="1">
      <c r="A19" s="177">
        <v>13</v>
      </c>
      <c r="B19" s="1" t="s">
        <v>112</v>
      </c>
      <c r="C19" s="335"/>
      <c r="D19" s="332"/>
      <c r="E19" s="332"/>
      <c r="F19" s="332"/>
      <c r="G19" s="332"/>
      <c r="H19" s="332"/>
      <c r="I19" s="332"/>
      <c r="J19" s="332"/>
      <c r="K19" s="332"/>
      <c r="L19" s="336"/>
      <c r="M19" s="335"/>
      <c r="N19" s="332"/>
      <c r="O19" s="332"/>
      <c r="P19" s="332"/>
      <c r="Q19" s="332"/>
      <c r="R19" s="332"/>
      <c r="S19" s="336"/>
      <c r="T19" s="338"/>
      <c r="U19" s="338"/>
      <c r="V19" s="416">
        <f t="shared" si="0"/>
        <v>0</v>
      </c>
    </row>
    <row r="20" spans="1:22" s="167" customFormat="1">
      <c r="A20" s="177">
        <v>14</v>
      </c>
      <c r="B20" s="1" t="s">
        <v>113</v>
      </c>
      <c r="C20" s="335"/>
      <c r="D20" s="332"/>
      <c r="E20" s="332"/>
      <c r="F20" s="332"/>
      <c r="G20" s="332"/>
      <c r="H20" s="332"/>
      <c r="I20" s="332"/>
      <c r="J20" s="332"/>
      <c r="K20" s="332"/>
      <c r="L20" s="336"/>
      <c r="M20" s="335"/>
      <c r="N20" s="332"/>
      <c r="O20" s="332"/>
      <c r="P20" s="332"/>
      <c r="Q20" s="332"/>
      <c r="R20" s="332"/>
      <c r="S20" s="336"/>
      <c r="T20" s="338"/>
      <c r="U20" s="338"/>
      <c r="V20" s="416">
        <f t="shared" si="0"/>
        <v>0</v>
      </c>
    </row>
    <row r="21" spans="1:22" ht="13.5" thickBot="1">
      <c r="A21" s="168"/>
      <c r="B21" s="178" t="s">
        <v>114</v>
      </c>
      <c r="C21" s="413">
        <f>SUM(C7:C20)</f>
        <v>0</v>
      </c>
      <c r="D21" s="411">
        <f t="shared" ref="D21:V21" si="1">SUM(D7:D20)</f>
        <v>50236296.696676999</v>
      </c>
      <c r="E21" s="411">
        <f t="shared" si="1"/>
        <v>0</v>
      </c>
      <c r="F21" s="411">
        <f t="shared" si="1"/>
        <v>0</v>
      </c>
      <c r="G21" s="411">
        <f t="shared" si="1"/>
        <v>0</v>
      </c>
      <c r="H21" s="411">
        <f t="shared" si="1"/>
        <v>0</v>
      </c>
      <c r="I21" s="411">
        <f t="shared" si="1"/>
        <v>0</v>
      </c>
      <c r="J21" s="411">
        <f t="shared" si="1"/>
        <v>0</v>
      </c>
      <c r="K21" s="411">
        <f t="shared" si="1"/>
        <v>0</v>
      </c>
      <c r="L21" s="414">
        <f t="shared" si="1"/>
        <v>0</v>
      </c>
      <c r="M21" s="413">
        <f t="shared" si="1"/>
        <v>0</v>
      </c>
      <c r="N21" s="411">
        <f t="shared" si="1"/>
        <v>0</v>
      </c>
      <c r="O21" s="411">
        <f t="shared" si="1"/>
        <v>0</v>
      </c>
      <c r="P21" s="411">
        <f t="shared" si="1"/>
        <v>0</v>
      </c>
      <c r="Q21" s="411">
        <f t="shared" si="1"/>
        <v>0</v>
      </c>
      <c r="R21" s="411">
        <f t="shared" si="1"/>
        <v>0</v>
      </c>
      <c r="S21" s="414">
        <f>SUM(S7:S20)</f>
        <v>0</v>
      </c>
      <c r="T21" s="414">
        <f>SUM(T7:T20)</f>
        <v>49133290.696676999</v>
      </c>
      <c r="U21" s="414">
        <f t="shared" ref="U21" si="2">SUM(U7:U20)</f>
        <v>1103006</v>
      </c>
      <c r="V21" s="415">
        <f t="shared" si="1"/>
        <v>50236296.696676999</v>
      </c>
    </row>
    <row r="24" spans="1:22">
      <c r="A24" s="8"/>
      <c r="B24" s="8"/>
      <c r="C24" s="81"/>
      <c r="D24" s="81"/>
      <c r="E24" s="81"/>
    </row>
    <row r="25" spans="1:22">
      <c r="A25" s="179"/>
      <c r="B25" s="179"/>
      <c r="C25" s="8"/>
      <c r="D25" s="81"/>
      <c r="E25" s="81"/>
    </row>
    <row r="26" spans="1:22">
      <c r="A26" s="179"/>
      <c r="B26" s="82"/>
      <c r="C26" s="8"/>
      <c r="D26" s="81"/>
      <c r="E26" s="81"/>
    </row>
    <row r="27" spans="1:22">
      <c r="A27" s="179"/>
      <c r="B27" s="179"/>
      <c r="C27" s="8"/>
      <c r="D27" s="81"/>
      <c r="E27" s="81"/>
    </row>
    <row r="28" spans="1:22">
      <c r="A28" s="179"/>
      <c r="B28" s="82"/>
      <c r="C28" s="8"/>
      <c r="D28" s="81"/>
      <c r="E28" s="81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showGridLines="0" zoomScale="85" zoomScaleNormal="85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5" bestFit="1" customWidth="1"/>
    <col min="2" max="2" width="63" style="5" bestFit="1" customWidth="1"/>
    <col min="3" max="3" width="13.7109375" style="308" customWidth="1"/>
    <col min="4" max="4" width="14.85546875" style="308" bestFit="1" customWidth="1"/>
    <col min="5" max="5" width="17.7109375" style="308" customWidth="1"/>
    <col min="6" max="6" width="15.85546875" style="308" customWidth="1"/>
    <col min="7" max="7" width="17.42578125" style="308" customWidth="1"/>
    <col min="8" max="8" width="15.28515625" style="308" customWidth="1"/>
    <col min="9" max="16384" width="9.140625" style="50"/>
  </cols>
  <sheetData>
    <row r="1" spans="1:9">
      <c r="A1" s="340" t="s">
        <v>33</v>
      </c>
      <c r="B1" s="343" t="str">
        <f>'1. key ratios '!B1</f>
        <v>JSC Isbank Georgia</v>
      </c>
    </row>
    <row r="2" spans="1:9">
      <c r="A2" s="340" t="s">
        <v>34</v>
      </c>
      <c r="B2" s="342">
        <f>'1. key ratios '!B2</f>
        <v>43008</v>
      </c>
    </row>
    <row r="4" spans="1:9" ht="13.5" thickBot="1">
      <c r="A4" s="3" t="s">
        <v>272</v>
      </c>
      <c r="B4" s="170" t="s">
        <v>402</v>
      </c>
    </row>
    <row r="5" spans="1:9">
      <c r="A5" s="171"/>
      <c r="B5" s="180"/>
      <c r="C5" s="309" t="s">
        <v>0</v>
      </c>
      <c r="D5" s="309" t="s">
        <v>1</v>
      </c>
      <c r="E5" s="309" t="s">
        <v>2</v>
      </c>
      <c r="F5" s="309" t="s">
        <v>3</v>
      </c>
      <c r="G5" s="310" t="s">
        <v>4</v>
      </c>
      <c r="H5" s="311" t="s">
        <v>6</v>
      </c>
      <c r="I5" s="181"/>
    </row>
    <row r="6" spans="1:9" s="181" customFormat="1" ht="12.75" customHeight="1">
      <c r="A6" s="182"/>
      <c r="B6" s="465" t="s">
        <v>271</v>
      </c>
      <c r="C6" s="467" t="s">
        <v>394</v>
      </c>
      <c r="D6" s="469" t="s">
        <v>393</v>
      </c>
      <c r="E6" s="470"/>
      <c r="F6" s="467" t="s">
        <v>398</v>
      </c>
      <c r="G6" s="467" t="s">
        <v>399</v>
      </c>
      <c r="H6" s="463" t="s">
        <v>397</v>
      </c>
    </row>
    <row r="7" spans="1:9" ht="38.25">
      <c r="A7" s="184"/>
      <c r="B7" s="466"/>
      <c r="C7" s="468"/>
      <c r="D7" s="312" t="s">
        <v>396</v>
      </c>
      <c r="E7" s="312" t="s">
        <v>395</v>
      </c>
      <c r="F7" s="468"/>
      <c r="G7" s="468"/>
      <c r="H7" s="464"/>
      <c r="I7" s="181"/>
    </row>
    <row r="8" spans="1:9">
      <c r="A8" s="182">
        <v>1</v>
      </c>
      <c r="B8" s="1" t="s">
        <v>101</v>
      </c>
      <c r="C8" s="313">
        <v>55409700.429999992</v>
      </c>
      <c r="D8" s="314"/>
      <c r="E8" s="313"/>
      <c r="F8" s="313">
        <v>43681431.769999996</v>
      </c>
      <c r="G8" s="315">
        <v>43681431.769999996</v>
      </c>
      <c r="H8" s="418">
        <v>0.78833546167937663</v>
      </c>
    </row>
    <row r="9" spans="1:9" ht="15" customHeight="1">
      <c r="A9" s="182">
        <v>2</v>
      </c>
      <c r="B9" s="1" t="s">
        <v>102</v>
      </c>
      <c r="C9" s="313">
        <v>0</v>
      </c>
      <c r="D9" s="314"/>
      <c r="E9" s="313"/>
      <c r="F9" s="313">
        <v>0</v>
      </c>
      <c r="G9" s="315">
        <v>0</v>
      </c>
      <c r="H9" s="418" t="s">
        <v>428</v>
      </c>
    </row>
    <row r="10" spans="1:9">
      <c r="A10" s="182">
        <v>3</v>
      </c>
      <c r="B10" s="1" t="s">
        <v>291</v>
      </c>
      <c r="C10" s="313">
        <v>0</v>
      </c>
      <c r="D10" s="314"/>
      <c r="E10" s="313"/>
      <c r="F10" s="313">
        <v>0</v>
      </c>
      <c r="G10" s="315">
        <v>0</v>
      </c>
      <c r="H10" s="418" t="s">
        <v>428</v>
      </c>
    </row>
    <row r="11" spans="1:9">
      <c r="A11" s="182">
        <v>4</v>
      </c>
      <c r="B11" s="1" t="s">
        <v>103</v>
      </c>
      <c r="C11" s="313">
        <v>0</v>
      </c>
      <c r="D11" s="314"/>
      <c r="E11" s="313"/>
      <c r="F11" s="313">
        <v>0</v>
      </c>
      <c r="G11" s="315">
        <v>0</v>
      </c>
      <c r="H11" s="418" t="s">
        <v>428</v>
      </c>
    </row>
    <row r="12" spans="1:9">
      <c r="A12" s="182">
        <v>5</v>
      </c>
      <c r="B12" s="1" t="s">
        <v>104</v>
      </c>
      <c r="C12" s="313">
        <v>0</v>
      </c>
      <c r="D12" s="314"/>
      <c r="E12" s="313"/>
      <c r="F12" s="313">
        <v>0</v>
      </c>
      <c r="G12" s="315">
        <v>0</v>
      </c>
      <c r="H12" s="418" t="s">
        <v>428</v>
      </c>
    </row>
    <row r="13" spans="1:9">
      <c r="A13" s="182">
        <v>6</v>
      </c>
      <c r="B13" s="1" t="s">
        <v>105</v>
      </c>
      <c r="C13" s="313">
        <v>88092721.686501011</v>
      </c>
      <c r="D13" s="314"/>
      <c r="E13" s="313"/>
      <c r="F13" s="313">
        <v>83291613.054501012</v>
      </c>
      <c r="G13" s="315">
        <v>83291613.054501012</v>
      </c>
      <c r="H13" s="418">
        <v>0.94549937225136615</v>
      </c>
    </row>
    <row r="14" spans="1:9">
      <c r="A14" s="182">
        <v>7</v>
      </c>
      <c r="B14" s="1" t="s">
        <v>106</v>
      </c>
      <c r="C14" s="313">
        <v>117923251</v>
      </c>
      <c r="D14" s="314">
        <v>9821438.5299999993</v>
      </c>
      <c r="E14" s="313">
        <v>9762568.0700000003</v>
      </c>
      <c r="F14" s="313">
        <v>165228306.60232627</v>
      </c>
      <c r="G14" s="315">
        <v>114992009.9056493</v>
      </c>
      <c r="H14" s="418">
        <v>0.90058559942829919</v>
      </c>
    </row>
    <row r="15" spans="1:9">
      <c r="A15" s="182">
        <v>8</v>
      </c>
      <c r="B15" s="1" t="s">
        <v>107</v>
      </c>
      <c r="C15" s="313">
        <v>0</v>
      </c>
      <c r="D15" s="314"/>
      <c r="E15" s="313"/>
      <c r="F15" s="313">
        <v>0</v>
      </c>
      <c r="G15" s="315">
        <v>0</v>
      </c>
      <c r="H15" s="418" t="s">
        <v>428</v>
      </c>
    </row>
    <row r="16" spans="1:9" ht="25.5">
      <c r="A16" s="182">
        <v>9</v>
      </c>
      <c r="B16" s="1" t="s">
        <v>108</v>
      </c>
      <c r="C16" s="313">
        <v>2921421.3499999987</v>
      </c>
      <c r="D16" s="314"/>
      <c r="E16" s="313"/>
      <c r="F16" s="313">
        <v>2273629.3733293703</v>
      </c>
      <c r="G16" s="315">
        <v>2273629.3733293703</v>
      </c>
      <c r="H16" s="418">
        <v>0.77826136696419068</v>
      </c>
    </row>
    <row r="17" spans="1:8">
      <c r="A17" s="182">
        <v>10</v>
      </c>
      <c r="B17" s="1" t="s">
        <v>109</v>
      </c>
      <c r="C17" s="313">
        <v>1414721.7339999999</v>
      </c>
      <c r="D17" s="314"/>
      <c r="E17" s="313"/>
      <c r="F17" s="313">
        <v>1755008.0995</v>
      </c>
      <c r="G17" s="315">
        <v>1755008.0995</v>
      </c>
      <c r="H17" s="418">
        <v>1.2405323657097362</v>
      </c>
    </row>
    <row r="18" spans="1:8">
      <c r="A18" s="182">
        <v>11</v>
      </c>
      <c r="B18" s="1" t="s">
        <v>110</v>
      </c>
      <c r="C18" s="313">
        <v>0</v>
      </c>
      <c r="D18" s="314"/>
      <c r="E18" s="313"/>
      <c r="F18" s="313">
        <v>0</v>
      </c>
      <c r="G18" s="315">
        <v>0</v>
      </c>
      <c r="H18" s="418" t="s">
        <v>428</v>
      </c>
    </row>
    <row r="19" spans="1:8">
      <c r="A19" s="182">
        <v>12</v>
      </c>
      <c r="B19" s="1" t="s">
        <v>111</v>
      </c>
      <c r="C19" s="313">
        <v>0</v>
      </c>
      <c r="D19" s="314"/>
      <c r="E19" s="313"/>
      <c r="F19" s="313">
        <v>0</v>
      </c>
      <c r="G19" s="315">
        <v>0</v>
      </c>
      <c r="H19" s="418" t="s">
        <v>428</v>
      </c>
    </row>
    <row r="20" spans="1:8">
      <c r="A20" s="182">
        <v>13</v>
      </c>
      <c r="B20" s="1" t="s">
        <v>266</v>
      </c>
      <c r="C20" s="313">
        <v>0</v>
      </c>
      <c r="D20" s="314"/>
      <c r="E20" s="313"/>
      <c r="F20" s="313">
        <v>0</v>
      </c>
      <c r="G20" s="315">
        <v>0</v>
      </c>
      <c r="H20" s="418" t="s">
        <v>428</v>
      </c>
    </row>
    <row r="21" spans="1:8">
      <c r="A21" s="182">
        <v>14</v>
      </c>
      <c r="B21" s="1" t="s">
        <v>113</v>
      </c>
      <c r="C21" s="313">
        <v>9471817.3200000003</v>
      </c>
      <c r="D21" s="314"/>
      <c r="E21" s="313"/>
      <c r="F21" s="313">
        <v>4770882.25</v>
      </c>
      <c r="G21" s="315">
        <v>4770882.25</v>
      </c>
      <c r="H21" s="418">
        <v>0.50369238434594299</v>
      </c>
    </row>
    <row r="22" spans="1:8" ht="13.5" thickBot="1">
      <c r="A22" s="185"/>
      <c r="B22" s="186" t="s">
        <v>114</v>
      </c>
      <c r="C22" s="417">
        <f>SUM(C8:C21)</f>
        <v>275233633.52050102</v>
      </c>
      <c r="D22" s="417">
        <f>SUM(D8:D21)</f>
        <v>9821438.5299999993</v>
      </c>
      <c r="E22" s="417">
        <f>SUM(E8:E21)</f>
        <v>9762568.0700000003</v>
      </c>
      <c r="F22" s="417">
        <f>SUM(F8:F21)</f>
        <v>301000871.14965665</v>
      </c>
      <c r="G22" s="417">
        <f>SUM(G8:G21)</f>
        <v>250764574.45297968</v>
      </c>
      <c r="H22" s="424">
        <f t="shared" ref="H22" si="0">IFERROR(G22/(C22+E22),"")</f>
        <v>0.87988742675698073</v>
      </c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D17"/>
  <sheetViews>
    <sheetView showGridLines="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5" bestFit="1" customWidth="1"/>
    <col min="2" max="2" width="61.85546875" style="5" bestFit="1" customWidth="1"/>
    <col min="3" max="3" width="24.85546875" style="5" customWidth="1"/>
    <col min="4" max="4" width="24.28515625" style="5" customWidth="1"/>
    <col min="5" max="16384" width="9.140625" style="50"/>
  </cols>
  <sheetData>
    <row r="1" spans="1:4">
      <c r="A1" s="340" t="s">
        <v>33</v>
      </c>
      <c r="B1" s="343" t="str">
        <f>'1. key ratios '!B1</f>
        <v>JSC Isbank Georgia</v>
      </c>
    </row>
    <row r="2" spans="1:4">
      <c r="A2" s="340" t="s">
        <v>34</v>
      </c>
      <c r="B2" s="342">
        <f>'1. key ratios '!B2</f>
        <v>43008</v>
      </c>
      <c r="C2" s="110"/>
      <c r="D2" s="110"/>
    </row>
    <row r="3" spans="1:4">
      <c r="B3" s="110"/>
      <c r="C3" s="110"/>
      <c r="D3" s="110"/>
    </row>
    <row r="4" spans="1:4" ht="13.5" thickBot="1">
      <c r="A4" s="5" t="s">
        <v>90</v>
      </c>
      <c r="B4" s="269" t="s">
        <v>130</v>
      </c>
      <c r="C4" s="187"/>
      <c r="D4" s="188"/>
    </row>
    <row r="5" spans="1:4">
      <c r="A5" s="189"/>
      <c r="B5" s="165"/>
      <c r="C5" s="190" t="s">
        <v>0</v>
      </c>
      <c r="D5" s="191" t="s">
        <v>1</v>
      </c>
    </row>
    <row r="6" spans="1:4" ht="63.75">
      <c r="A6" s="192"/>
      <c r="B6" s="268" t="s">
        <v>127</v>
      </c>
      <c r="C6" s="290" t="s">
        <v>328</v>
      </c>
      <c r="D6" s="291" t="s">
        <v>301</v>
      </c>
    </row>
    <row r="7" spans="1:4">
      <c r="A7" s="193">
        <v>1</v>
      </c>
      <c r="B7" s="122" t="s">
        <v>106</v>
      </c>
      <c r="C7" s="194">
        <v>95998450.687192023</v>
      </c>
      <c r="D7" s="419">
        <v>36967487.532326266</v>
      </c>
    </row>
    <row r="8" spans="1:4">
      <c r="A8" s="193">
        <v>2</v>
      </c>
      <c r="B8" s="122" t="s">
        <v>107</v>
      </c>
      <c r="C8" s="194"/>
      <c r="D8" s="419">
        <v>0</v>
      </c>
    </row>
    <row r="9" spans="1:4" ht="25.5">
      <c r="A9" s="193">
        <v>3</v>
      </c>
      <c r="B9" s="122" t="s">
        <v>108</v>
      </c>
      <c r="C9" s="194">
        <v>1351488.5699999998</v>
      </c>
      <c r="D9" s="419">
        <v>1013616.4274999999</v>
      </c>
    </row>
    <row r="10" spans="1:4">
      <c r="A10" s="193">
        <v>4</v>
      </c>
      <c r="B10" s="1" t="s">
        <v>109</v>
      </c>
      <c r="C10" s="194">
        <v>355788.45199999999</v>
      </c>
      <c r="D10" s="419">
        <v>266841.33899999998</v>
      </c>
    </row>
    <row r="11" spans="1:4">
      <c r="A11" s="193">
        <v>5</v>
      </c>
      <c r="B11" s="1" t="s">
        <v>110</v>
      </c>
      <c r="C11" s="196"/>
      <c r="D11" s="419">
        <v>0</v>
      </c>
    </row>
    <row r="12" spans="1:4">
      <c r="A12" s="193">
        <v>6</v>
      </c>
      <c r="B12" s="2" t="s">
        <v>129</v>
      </c>
      <c r="C12" s="195"/>
      <c r="D12" s="419">
        <v>0</v>
      </c>
    </row>
    <row r="13" spans="1:4">
      <c r="A13" s="193">
        <v>7</v>
      </c>
      <c r="B13" s="197" t="s">
        <v>128</v>
      </c>
      <c r="C13" s="195"/>
      <c r="D13" s="419">
        <v>0</v>
      </c>
    </row>
    <row r="14" spans="1:4">
      <c r="A14" s="193">
        <v>8</v>
      </c>
      <c r="B14" s="197" t="s">
        <v>299</v>
      </c>
      <c r="C14" s="194"/>
      <c r="D14" s="419">
        <v>0</v>
      </c>
    </row>
    <row r="15" spans="1:4" ht="13.5" thickBot="1">
      <c r="A15" s="198">
        <v>9</v>
      </c>
      <c r="B15" s="169" t="s">
        <v>114</v>
      </c>
      <c r="C15" s="199">
        <f>SUM(C7:C14)</f>
        <v>97705727.709192023</v>
      </c>
      <c r="D15" s="420">
        <f>SUM(D7:D14)</f>
        <v>38247945.29882627</v>
      </c>
    </row>
    <row r="17" spans="2:2">
      <c r="B17" s="5" t="s">
        <v>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2.75"/>
  <cols>
    <col min="1" max="1" width="10.5703125" style="5" bestFit="1" customWidth="1"/>
    <col min="2" max="2" width="32.28515625" style="5" bestFit="1" customWidth="1"/>
    <col min="3" max="3" width="12.5703125" style="5" bestFit="1" customWidth="1"/>
    <col min="4" max="4" width="11.42578125" style="5" customWidth="1"/>
    <col min="5" max="5" width="18.28515625" style="5" bestFit="1" customWidth="1"/>
    <col min="6" max="13" width="12.7109375" style="5" customWidth="1"/>
    <col min="14" max="14" width="31" style="5" bestFit="1" customWidth="1"/>
    <col min="15" max="16384" width="9.140625" style="50"/>
  </cols>
  <sheetData>
    <row r="1" spans="1:14">
      <c r="A1" s="340" t="s">
        <v>33</v>
      </c>
      <c r="B1" s="343" t="str">
        <f>'1. key ratios '!B1</f>
        <v>JSC Isbank Georgia</v>
      </c>
    </row>
    <row r="2" spans="1:14" ht="14.25" customHeight="1">
      <c r="A2" s="340" t="s">
        <v>34</v>
      </c>
      <c r="B2" s="342">
        <f>'1. key ratios '!B2</f>
        <v>43008</v>
      </c>
    </row>
    <row r="3" spans="1:14" ht="14.25" customHeight="1"/>
    <row r="4" spans="1:14" ht="13.5" thickBot="1">
      <c r="A4" s="5" t="s">
        <v>284</v>
      </c>
      <c r="B4" s="269" t="s">
        <v>31</v>
      </c>
    </row>
    <row r="5" spans="1:14" s="204" customFormat="1">
      <c r="A5" s="200"/>
      <c r="B5" s="201"/>
      <c r="C5" s="202" t="s">
        <v>0</v>
      </c>
      <c r="D5" s="202" t="s">
        <v>1</v>
      </c>
      <c r="E5" s="202" t="s">
        <v>2</v>
      </c>
      <c r="F5" s="202" t="s">
        <v>3</v>
      </c>
      <c r="G5" s="202" t="s">
        <v>4</v>
      </c>
      <c r="H5" s="202" t="s">
        <v>6</v>
      </c>
      <c r="I5" s="202" t="s">
        <v>9</v>
      </c>
      <c r="J5" s="202" t="s">
        <v>10</v>
      </c>
      <c r="K5" s="202" t="s">
        <v>11</v>
      </c>
      <c r="L5" s="202" t="s">
        <v>12</v>
      </c>
      <c r="M5" s="202" t="s">
        <v>13</v>
      </c>
      <c r="N5" s="203" t="s">
        <v>14</v>
      </c>
    </row>
    <row r="6" spans="1:14" ht="25.5">
      <c r="A6" s="205"/>
      <c r="B6" s="206"/>
      <c r="C6" s="207" t="s">
        <v>283</v>
      </c>
      <c r="D6" s="208" t="s">
        <v>282</v>
      </c>
      <c r="E6" s="209" t="s">
        <v>281</v>
      </c>
      <c r="F6" s="210">
        <v>0</v>
      </c>
      <c r="G6" s="210">
        <v>0.2</v>
      </c>
      <c r="H6" s="210">
        <v>0.35</v>
      </c>
      <c r="I6" s="210">
        <v>0.5</v>
      </c>
      <c r="J6" s="210">
        <v>0.75</v>
      </c>
      <c r="K6" s="210">
        <v>1</v>
      </c>
      <c r="L6" s="210">
        <v>1.5</v>
      </c>
      <c r="M6" s="210">
        <v>2.5</v>
      </c>
      <c r="N6" s="267" t="s">
        <v>300</v>
      </c>
    </row>
    <row r="7" spans="1:14" ht="15">
      <c r="A7" s="211">
        <v>1</v>
      </c>
      <c r="B7" s="212" t="s">
        <v>280</v>
      </c>
      <c r="C7" s="421">
        <f>SUM(C8:C13)</f>
        <v>0</v>
      </c>
      <c r="D7" s="206"/>
      <c r="E7" s="422">
        <f>SUM(E8:E13)</f>
        <v>0</v>
      </c>
      <c r="F7" s="213"/>
      <c r="G7" s="213"/>
      <c r="H7" s="213"/>
      <c r="I7" s="213"/>
      <c r="J7" s="213"/>
      <c r="K7" s="213"/>
      <c r="L7" s="213"/>
      <c r="M7" s="213"/>
      <c r="N7" s="423"/>
    </row>
    <row r="8" spans="1:14" ht="14.25">
      <c r="A8" s="211">
        <v>1.1000000000000001</v>
      </c>
      <c r="B8" s="214" t="s">
        <v>278</v>
      </c>
      <c r="C8" s="213"/>
      <c r="D8" s="215">
        <v>0.02</v>
      </c>
      <c r="E8" s="422">
        <f>C8*D8</f>
        <v>0</v>
      </c>
      <c r="F8" s="213"/>
      <c r="G8" s="213"/>
      <c r="H8" s="213"/>
      <c r="I8" s="213"/>
      <c r="J8" s="213"/>
      <c r="K8" s="213"/>
      <c r="L8" s="213"/>
      <c r="M8" s="213"/>
      <c r="N8" s="423"/>
    </row>
    <row r="9" spans="1:14" ht="28.5">
      <c r="A9" s="211">
        <v>1.2</v>
      </c>
      <c r="B9" s="214" t="s">
        <v>277</v>
      </c>
      <c r="C9" s="213"/>
      <c r="D9" s="215">
        <v>0.05</v>
      </c>
      <c r="E9" s="422">
        <f>C9*D9</f>
        <v>0</v>
      </c>
      <c r="F9" s="213"/>
      <c r="G9" s="213"/>
      <c r="H9" s="213"/>
      <c r="I9" s="213"/>
      <c r="J9" s="213"/>
      <c r="K9" s="213"/>
      <c r="L9" s="213"/>
      <c r="M9" s="213"/>
      <c r="N9" s="423"/>
    </row>
    <row r="10" spans="1:14" ht="28.5">
      <c r="A10" s="211">
        <v>1.3</v>
      </c>
      <c r="B10" s="214" t="s">
        <v>276</v>
      </c>
      <c r="C10" s="213"/>
      <c r="D10" s="215">
        <v>0.08</v>
      </c>
      <c r="E10" s="422">
        <f>C10*D10</f>
        <v>0</v>
      </c>
      <c r="F10" s="213"/>
      <c r="G10" s="213"/>
      <c r="H10" s="213"/>
      <c r="I10" s="213"/>
      <c r="J10" s="213"/>
      <c r="K10" s="213"/>
      <c r="L10" s="213"/>
      <c r="M10" s="213"/>
      <c r="N10" s="423"/>
    </row>
    <row r="11" spans="1:14" ht="28.5">
      <c r="A11" s="211">
        <v>1.4</v>
      </c>
      <c r="B11" s="214" t="s">
        <v>275</v>
      </c>
      <c r="C11" s="213"/>
      <c r="D11" s="215">
        <v>0.11</v>
      </c>
      <c r="E11" s="422">
        <f>C11*D11</f>
        <v>0</v>
      </c>
      <c r="F11" s="213"/>
      <c r="G11" s="213"/>
      <c r="H11" s="213"/>
      <c r="I11" s="213"/>
      <c r="J11" s="213"/>
      <c r="K11" s="213"/>
      <c r="L11" s="213"/>
      <c r="M11" s="213"/>
      <c r="N11" s="423"/>
    </row>
    <row r="12" spans="1:14" ht="28.5">
      <c r="A12" s="211">
        <v>1.5</v>
      </c>
      <c r="B12" s="214" t="s">
        <v>274</v>
      </c>
      <c r="C12" s="213"/>
      <c r="D12" s="215">
        <v>0.14000000000000001</v>
      </c>
      <c r="E12" s="422">
        <f>C12*D12</f>
        <v>0</v>
      </c>
      <c r="F12" s="213"/>
      <c r="G12" s="213"/>
      <c r="H12" s="213"/>
      <c r="I12" s="213"/>
      <c r="J12" s="213"/>
      <c r="K12" s="213"/>
      <c r="L12" s="213"/>
      <c r="M12" s="213"/>
      <c r="N12" s="423"/>
    </row>
    <row r="13" spans="1:14" ht="14.25">
      <c r="A13" s="211">
        <v>1.6</v>
      </c>
      <c r="B13" s="216" t="s">
        <v>273</v>
      </c>
      <c r="C13" s="213"/>
      <c r="D13" s="217"/>
      <c r="E13" s="213"/>
      <c r="F13" s="213"/>
      <c r="G13" s="213"/>
      <c r="H13" s="213"/>
      <c r="I13" s="213"/>
      <c r="J13" s="213"/>
      <c r="K13" s="213"/>
      <c r="L13" s="213"/>
      <c r="M13" s="213"/>
      <c r="N13" s="423"/>
    </row>
    <row r="14" spans="1:14" ht="15">
      <c r="A14" s="211">
        <v>2</v>
      </c>
      <c r="B14" s="218" t="s">
        <v>279</v>
      </c>
      <c r="C14" s="421">
        <f>SUM(C15:C20)</f>
        <v>0</v>
      </c>
      <c r="D14" s="206"/>
      <c r="E14" s="422">
        <f>SUM(E15:E20)</f>
        <v>0</v>
      </c>
      <c r="F14" s="213"/>
      <c r="G14" s="213"/>
      <c r="H14" s="213"/>
      <c r="I14" s="213"/>
      <c r="J14" s="213"/>
      <c r="K14" s="213"/>
      <c r="L14" s="213"/>
      <c r="M14" s="213"/>
      <c r="N14" s="423"/>
    </row>
    <row r="15" spans="1:14" ht="14.25">
      <c r="A15" s="211">
        <v>2.1</v>
      </c>
      <c r="B15" s="216" t="s">
        <v>278</v>
      </c>
      <c r="C15" s="213"/>
      <c r="D15" s="215">
        <v>5.0000000000000001E-3</v>
      </c>
      <c r="E15" s="422">
        <f>D15*C15</f>
        <v>0</v>
      </c>
      <c r="F15" s="213"/>
      <c r="G15" s="213"/>
      <c r="H15" s="213"/>
      <c r="I15" s="213"/>
      <c r="J15" s="213"/>
      <c r="K15" s="213"/>
      <c r="L15" s="213"/>
      <c r="M15" s="213"/>
      <c r="N15" s="423"/>
    </row>
    <row r="16" spans="1:14" ht="28.5">
      <c r="A16" s="211">
        <v>2.2000000000000002</v>
      </c>
      <c r="B16" s="216" t="s">
        <v>277</v>
      </c>
      <c r="C16" s="213"/>
      <c r="D16" s="215">
        <v>0.01</v>
      </c>
      <c r="E16" s="422">
        <f>D16*C16</f>
        <v>0</v>
      </c>
      <c r="F16" s="213"/>
      <c r="G16" s="213"/>
      <c r="H16" s="213"/>
      <c r="I16" s="213"/>
      <c r="J16" s="213"/>
      <c r="K16" s="213"/>
      <c r="L16" s="213"/>
      <c r="M16" s="213"/>
      <c r="N16" s="423"/>
    </row>
    <row r="17" spans="1:14" ht="28.5">
      <c r="A17" s="211">
        <v>2.2999999999999998</v>
      </c>
      <c r="B17" s="216" t="s">
        <v>276</v>
      </c>
      <c r="C17" s="213"/>
      <c r="D17" s="215">
        <v>0.02</v>
      </c>
      <c r="E17" s="422">
        <f>D17*C17</f>
        <v>0</v>
      </c>
      <c r="F17" s="213"/>
      <c r="G17" s="213"/>
      <c r="H17" s="213"/>
      <c r="I17" s="213"/>
      <c r="J17" s="213"/>
      <c r="K17" s="213"/>
      <c r="L17" s="213"/>
      <c r="M17" s="213"/>
      <c r="N17" s="423"/>
    </row>
    <row r="18" spans="1:14" ht="28.5">
      <c r="A18" s="211">
        <v>2.4</v>
      </c>
      <c r="B18" s="216" t="s">
        <v>275</v>
      </c>
      <c r="C18" s="213"/>
      <c r="D18" s="215">
        <v>0.03</v>
      </c>
      <c r="E18" s="422">
        <f>D18*C18</f>
        <v>0</v>
      </c>
      <c r="F18" s="213"/>
      <c r="G18" s="213"/>
      <c r="H18" s="213"/>
      <c r="I18" s="213"/>
      <c r="J18" s="213"/>
      <c r="K18" s="213"/>
      <c r="L18" s="213"/>
      <c r="M18" s="213"/>
      <c r="N18" s="423"/>
    </row>
    <row r="19" spans="1:14" ht="28.5">
      <c r="A19" s="211">
        <v>2.5</v>
      </c>
      <c r="B19" s="216" t="s">
        <v>274</v>
      </c>
      <c r="C19" s="213"/>
      <c r="D19" s="215">
        <v>0.04</v>
      </c>
      <c r="E19" s="422">
        <f>D19*C19</f>
        <v>0</v>
      </c>
      <c r="F19" s="213"/>
      <c r="G19" s="213"/>
      <c r="H19" s="213"/>
      <c r="I19" s="213"/>
      <c r="J19" s="213"/>
      <c r="K19" s="213"/>
      <c r="L19" s="213"/>
      <c r="M19" s="213"/>
      <c r="N19" s="423"/>
    </row>
    <row r="20" spans="1:14" ht="14.25">
      <c r="A20" s="211">
        <v>2.6</v>
      </c>
      <c r="B20" s="216" t="s">
        <v>273</v>
      </c>
      <c r="C20" s="213"/>
      <c r="D20" s="217"/>
      <c r="E20" s="219"/>
      <c r="F20" s="213"/>
      <c r="G20" s="213"/>
      <c r="H20" s="213"/>
      <c r="I20" s="213"/>
      <c r="J20" s="213"/>
      <c r="K20" s="213"/>
      <c r="L20" s="213"/>
      <c r="M20" s="213"/>
      <c r="N20" s="423"/>
    </row>
    <row r="21" spans="1:14" ht="15.75" thickBot="1">
      <c r="A21" s="220"/>
      <c r="B21" s="221" t="s">
        <v>114</v>
      </c>
      <c r="C21" s="199">
        <f>C7+C14</f>
        <v>0</v>
      </c>
      <c r="D21" s="222"/>
      <c r="E21" s="223">
        <f>SUM(E7+E14)</f>
        <v>0</v>
      </c>
      <c r="F21" s="224"/>
      <c r="G21" s="224"/>
      <c r="H21" s="224"/>
      <c r="I21" s="224"/>
      <c r="J21" s="224"/>
      <c r="K21" s="224"/>
      <c r="L21" s="224"/>
      <c r="M21" s="224"/>
      <c r="N21" s="225"/>
    </row>
    <row r="22" spans="1:14">
      <c r="E22" s="226"/>
      <c r="F22" s="226"/>
      <c r="G22" s="226"/>
      <c r="H22" s="226"/>
      <c r="I22" s="226"/>
      <c r="J22" s="226"/>
      <c r="K22" s="226"/>
      <c r="L22" s="226"/>
      <c r="M22" s="226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9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4" bestFit="1" customWidth="1"/>
    <col min="2" max="2" width="86" style="4" customWidth="1"/>
    <col min="3" max="3" width="12.7109375" style="4" customWidth="1"/>
    <col min="4" max="7" width="12.7109375" style="5" customWidth="1"/>
    <col min="8" max="13" width="6.7109375" style="6" customWidth="1"/>
    <col min="14" max="16384" width="9.140625" style="6"/>
  </cols>
  <sheetData>
    <row r="1" spans="1:8">
      <c r="A1" s="340" t="s">
        <v>33</v>
      </c>
      <c r="B1" s="341" t="str">
        <f>'Info '!C2</f>
        <v>JSC Isbank Georgia</v>
      </c>
    </row>
    <row r="2" spans="1:8">
      <c r="A2" s="340" t="s">
        <v>34</v>
      </c>
      <c r="B2" s="342">
        <v>43008</v>
      </c>
      <c r="C2" s="7"/>
      <c r="D2" s="8"/>
      <c r="E2" s="8"/>
      <c r="F2" s="8"/>
      <c r="G2" s="8"/>
      <c r="H2" s="9"/>
    </row>
    <row r="3" spans="1:8">
      <c r="A3" s="3"/>
      <c r="B3" s="7"/>
      <c r="C3" s="7"/>
      <c r="D3" s="8"/>
      <c r="E3" s="8"/>
      <c r="F3" s="8"/>
      <c r="G3" s="8"/>
      <c r="H3" s="9"/>
    </row>
    <row r="4" spans="1:8" ht="15" thickBot="1">
      <c r="A4" s="10" t="s">
        <v>157</v>
      </c>
      <c r="B4" s="11" t="s">
        <v>156</v>
      </c>
      <c r="C4" s="11"/>
      <c r="D4" s="11"/>
      <c r="E4" s="11"/>
      <c r="F4" s="11"/>
      <c r="G4" s="11"/>
      <c r="H4" s="9"/>
    </row>
    <row r="5" spans="1:8">
      <c r="A5" s="12" t="s">
        <v>7</v>
      </c>
      <c r="B5" s="13"/>
      <c r="C5" s="344" t="s">
        <v>426</v>
      </c>
      <c r="D5" s="345" t="s">
        <v>410</v>
      </c>
      <c r="E5" s="345" t="s">
        <v>411</v>
      </c>
      <c r="F5" s="345" t="s">
        <v>412</v>
      </c>
      <c r="G5" s="346" t="s">
        <v>413</v>
      </c>
    </row>
    <row r="6" spans="1:8">
      <c r="B6" s="246" t="s">
        <v>155</v>
      </c>
      <c r="C6" s="14"/>
      <c r="D6" s="15"/>
      <c r="E6" s="15"/>
      <c r="F6" s="15"/>
      <c r="G6" s="16"/>
    </row>
    <row r="7" spans="1:8">
      <c r="A7" s="17"/>
      <c r="B7" s="247" t="s">
        <v>149</v>
      </c>
      <c r="C7" s="14"/>
      <c r="D7" s="15"/>
      <c r="E7" s="15"/>
      <c r="F7" s="15"/>
      <c r="G7" s="16"/>
    </row>
    <row r="8" spans="1:8">
      <c r="A8" s="12">
        <v>1</v>
      </c>
      <c r="B8" s="18" t="s">
        <v>154</v>
      </c>
      <c r="C8" s="19">
        <v>33304365.575274922</v>
      </c>
      <c r="D8" s="20">
        <v>29831161</v>
      </c>
      <c r="E8" s="20">
        <v>30196908.477123287</v>
      </c>
      <c r="F8" s="20">
        <v>30447466</v>
      </c>
      <c r="G8" s="21">
        <v>31702641.395379998</v>
      </c>
    </row>
    <row r="9" spans="1:8">
      <c r="A9" s="12">
        <v>2</v>
      </c>
      <c r="B9" s="18" t="s">
        <v>153</v>
      </c>
      <c r="C9" s="19">
        <v>33304365.575274922</v>
      </c>
      <c r="D9" s="20">
        <v>29831161</v>
      </c>
      <c r="E9" s="20">
        <v>30196908.477123287</v>
      </c>
      <c r="F9" s="20">
        <v>30447466</v>
      </c>
      <c r="G9" s="21">
        <v>31702641.395379998</v>
      </c>
    </row>
    <row r="10" spans="1:8">
      <c r="A10" s="12">
        <v>3</v>
      </c>
      <c r="B10" s="18" t="s">
        <v>152</v>
      </c>
      <c r="C10" s="19">
        <v>75053023.888674915</v>
      </c>
      <c r="D10" s="20">
        <v>70706826.032000005</v>
      </c>
      <c r="E10" s="20">
        <v>72368323.112641022</v>
      </c>
      <c r="F10" s="20">
        <v>32346801.718223091</v>
      </c>
      <c r="G10" s="21">
        <v>33216819.840281472</v>
      </c>
    </row>
    <row r="11" spans="1:8">
      <c r="A11" s="17"/>
      <c r="B11" s="246" t="s">
        <v>151</v>
      </c>
      <c r="C11" s="14"/>
      <c r="D11" s="15"/>
      <c r="E11" s="15"/>
      <c r="F11" s="15"/>
      <c r="G11" s="16"/>
    </row>
    <row r="12" spans="1:8" ht="15" customHeight="1">
      <c r="A12" s="12">
        <v>4</v>
      </c>
      <c r="B12" s="18" t="s">
        <v>285</v>
      </c>
      <c r="C12" s="19">
        <v>260634055.51675004</v>
      </c>
      <c r="D12" s="20">
        <v>230633569.53269121</v>
      </c>
      <c r="E12" s="20">
        <v>252581192.18097571</v>
      </c>
      <c r="F12" s="20">
        <v>160843146.94622469</v>
      </c>
      <c r="G12" s="21">
        <v>127095856.30711</v>
      </c>
    </row>
    <row r="13" spans="1:8" ht="15" customHeight="1">
      <c r="A13" s="12">
        <v>5</v>
      </c>
      <c r="B13" s="18" t="s">
        <v>286</v>
      </c>
      <c r="C13" s="19">
        <v>162563166.10426253</v>
      </c>
      <c r="D13" s="20">
        <v>130630798.40369651</v>
      </c>
      <c r="E13" s="20">
        <v>160979707.63943878</v>
      </c>
      <c r="F13" s="20">
        <v>82950770.666166767</v>
      </c>
      <c r="G13" s="21">
        <v>81883784.736813784</v>
      </c>
    </row>
    <row r="14" spans="1:8">
      <c r="A14" s="17"/>
      <c r="B14" s="246" t="s">
        <v>150</v>
      </c>
      <c r="C14" s="14"/>
      <c r="D14" s="15"/>
      <c r="E14" s="15"/>
      <c r="F14" s="15"/>
      <c r="G14" s="16"/>
    </row>
    <row r="15" spans="1:8" s="24" customFormat="1">
      <c r="A15" s="22"/>
      <c r="B15" s="247" t="s">
        <v>149</v>
      </c>
      <c r="C15" s="23"/>
      <c r="D15" s="20"/>
      <c r="E15" s="20"/>
      <c r="F15" s="20"/>
      <c r="G15" s="21"/>
    </row>
    <row r="16" spans="1:8">
      <c r="A16" s="12">
        <v>6</v>
      </c>
      <c r="B16" s="18" t="s">
        <v>292</v>
      </c>
      <c r="C16" s="347">
        <v>0.12778209474292804</v>
      </c>
      <c r="D16" s="348">
        <v>0.12934440142622677</v>
      </c>
      <c r="E16" s="348">
        <v>0.11955327400421425</v>
      </c>
      <c r="F16" s="348">
        <v>0.18929911891228801</v>
      </c>
      <c r="G16" s="349">
        <v>0.24943882764182995</v>
      </c>
    </row>
    <row r="17" spans="1:7" ht="15" customHeight="1">
      <c r="A17" s="12">
        <v>7</v>
      </c>
      <c r="B17" s="18" t="s">
        <v>148</v>
      </c>
      <c r="C17" s="347">
        <v>0.12778209474292804</v>
      </c>
      <c r="D17" s="348">
        <v>0.12934440142622677</v>
      </c>
      <c r="E17" s="348">
        <v>0.11955327400421425</v>
      </c>
      <c r="F17" s="348">
        <v>0.18929911891228801</v>
      </c>
      <c r="G17" s="349">
        <v>0.24943882764182995</v>
      </c>
    </row>
    <row r="18" spans="1:7">
      <c r="A18" s="12">
        <v>8</v>
      </c>
      <c r="B18" s="18" t="s">
        <v>147</v>
      </c>
      <c r="C18" s="347">
        <v>0.28796322775191407</v>
      </c>
      <c r="D18" s="348">
        <v>0.30657647182613479</v>
      </c>
      <c r="E18" s="348">
        <v>0.28651509040621181</v>
      </c>
      <c r="F18" s="348">
        <v>0.20110773963554521</v>
      </c>
      <c r="G18" s="349">
        <v>0.26135250043099362</v>
      </c>
    </row>
    <row r="19" spans="1:7" s="24" customFormat="1">
      <c r="A19" s="22"/>
      <c r="B19" s="247" t="s">
        <v>293</v>
      </c>
      <c r="C19" s="350"/>
      <c r="D19" s="351"/>
      <c r="E19" s="351"/>
      <c r="F19" s="351"/>
      <c r="G19" s="352"/>
    </row>
    <row r="20" spans="1:7">
      <c r="A20" s="12">
        <v>9</v>
      </c>
      <c r="B20" s="18" t="s">
        <v>146</v>
      </c>
      <c r="C20" s="347">
        <v>0.18880108419096073</v>
      </c>
      <c r="D20" s="348">
        <v>0.23474374691667099</v>
      </c>
      <c r="E20" s="348">
        <v>0.19031855619056842</v>
      </c>
      <c r="F20" s="348">
        <v>0.36100805043170103</v>
      </c>
      <c r="G20" s="349">
        <v>0.36537829920981951</v>
      </c>
    </row>
    <row r="21" spans="1:7">
      <c r="A21" s="12">
        <v>10</v>
      </c>
      <c r="B21" s="18" t="s">
        <v>145</v>
      </c>
      <c r="C21" s="347">
        <v>0.31204713361742514</v>
      </c>
      <c r="D21" s="348">
        <v>0.35878810218261936</v>
      </c>
      <c r="E21" s="348">
        <v>0.29645573678618059</v>
      </c>
      <c r="F21" s="348">
        <v>0.38224112702825191</v>
      </c>
      <c r="G21" s="349">
        <v>0.40018916195939258</v>
      </c>
    </row>
    <row r="22" spans="1:7">
      <c r="A22" s="17"/>
      <c r="B22" s="248" t="s">
        <v>144</v>
      </c>
      <c r="C22" s="353"/>
      <c r="D22" s="354"/>
      <c r="E22" s="354"/>
      <c r="F22" s="354"/>
      <c r="G22" s="355"/>
    </row>
    <row r="23" spans="1:7" ht="15" customHeight="1">
      <c r="A23" s="25">
        <v>11</v>
      </c>
      <c r="B23" s="18" t="s">
        <v>143</v>
      </c>
      <c r="C23" s="356">
        <v>7.1210644235306611E-2</v>
      </c>
      <c r="D23" s="357">
        <v>7.4614027202763833E-2</v>
      </c>
      <c r="E23" s="357">
        <v>6.2667502944554587E-2</v>
      </c>
      <c r="F23" s="357">
        <v>6.4626399289003655E-2</v>
      </c>
      <c r="G23" s="358">
        <v>6.7495221983927892E-2</v>
      </c>
    </row>
    <row r="24" spans="1:7">
      <c r="A24" s="25">
        <v>12</v>
      </c>
      <c r="B24" s="18" t="s">
        <v>142</v>
      </c>
      <c r="C24" s="356">
        <v>3.8013957253716264E-2</v>
      </c>
      <c r="D24" s="357">
        <v>3.8280406562383434E-2</v>
      </c>
      <c r="E24" s="357">
        <v>3.7391804218420158E-2</v>
      </c>
      <c r="F24" s="357">
        <v>3.4227036599608629E-2</v>
      </c>
      <c r="G24" s="358">
        <v>3.2904018834416966E-2</v>
      </c>
    </row>
    <row r="25" spans="1:7">
      <c r="A25" s="25">
        <v>13</v>
      </c>
      <c r="B25" s="18" t="s">
        <v>141</v>
      </c>
      <c r="C25" s="356">
        <v>1.2961696224989647E-2</v>
      </c>
      <c r="D25" s="357">
        <v>1.4719059605273453E-2</v>
      </c>
      <c r="E25" s="357">
        <v>3.8949523594323434E-3</v>
      </c>
      <c r="F25" s="357">
        <v>1.0107404619480193E-2</v>
      </c>
      <c r="G25" s="358">
        <v>1.308726771709748E-2</v>
      </c>
    </row>
    <row r="26" spans="1:7">
      <c r="A26" s="25">
        <v>14</v>
      </c>
      <c r="B26" s="18" t="s">
        <v>140</v>
      </c>
      <c r="C26" s="356">
        <v>3.3196686981590333E-2</v>
      </c>
      <c r="D26" s="357">
        <v>3.6333620640380405E-2</v>
      </c>
      <c r="E26" s="357">
        <v>2.5275698726134426E-2</v>
      </c>
      <c r="F26" s="357">
        <v>3.0399362689395033E-2</v>
      </c>
      <c r="G26" s="358">
        <v>3.4591203149510925E-2</v>
      </c>
    </row>
    <row r="27" spans="1:7">
      <c r="A27" s="25">
        <v>15</v>
      </c>
      <c r="B27" s="18" t="s">
        <v>294</v>
      </c>
      <c r="C27" s="356">
        <v>1.2111338126306334E-2</v>
      </c>
      <c r="D27" s="357">
        <v>-5.6212533737458855E-3</v>
      </c>
      <c r="E27" s="357">
        <v>-3.953640607977039E-3</v>
      </c>
      <c r="F27" s="357">
        <v>2.8804134757515342E-3</v>
      </c>
      <c r="G27" s="358">
        <v>1.0747823071414175E-2</v>
      </c>
    </row>
    <row r="28" spans="1:7">
      <c r="A28" s="25">
        <v>16</v>
      </c>
      <c r="B28" s="18" t="s">
        <v>295</v>
      </c>
      <c r="C28" s="356">
        <v>0.11184047276224994</v>
      </c>
      <c r="D28" s="357">
        <v>-5.4856980298019727E-2</v>
      </c>
      <c r="E28" s="357">
        <v>-3.875861851489272E-2</v>
      </c>
      <c r="F28" s="357">
        <v>2.1119268130467168E-2</v>
      </c>
      <c r="G28" s="358">
        <v>7.5159421910000662E-2</v>
      </c>
    </row>
    <row r="29" spans="1:7">
      <c r="A29" s="17"/>
      <c r="B29" s="248" t="s">
        <v>377</v>
      </c>
      <c r="C29" s="353"/>
      <c r="D29" s="354"/>
      <c r="E29" s="354"/>
      <c r="F29" s="354"/>
      <c r="G29" s="355"/>
    </row>
    <row r="30" spans="1:7">
      <c r="A30" s="25">
        <v>17</v>
      </c>
      <c r="B30" s="18" t="s">
        <v>139</v>
      </c>
      <c r="C30" s="356">
        <v>4.8103352632829159E-2</v>
      </c>
      <c r="D30" s="357">
        <v>1.9648482255350409E-2</v>
      </c>
      <c r="E30" s="357">
        <v>1.6705242559562763E-2</v>
      </c>
      <c r="F30" s="357">
        <v>1.7076041383218138E-2</v>
      </c>
      <c r="G30" s="358">
        <v>1.6899999999999998E-2</v>
      </c>
    </row>
    <row r="31" spans="1:7" ht="15" customHeight="1">
      <c r="A31" s="25">
        <v>18</v>
      </c>
      <c r="B31" s="18" t="s">
        <v>138</v>
      </c>
      <c r="C31" s="356">
        <v>4.7223469079717695E-2</v>
      </c>
      <c r="D31" s="357">
        <v>5.288726173601184E-2</v>
      </c>
      <c r="E31" s="357">
        <v>3.3229624217789494E-2</v>
      </c>
      <c r="F31" s="357">
        <v>3.3258177623071275E-2</v>
      </c>
      <c r="G31" s="358">
        <v>2.8799999999999999E-2</v>
      </c>
    </row>
    <row r="32" spans="1:7">
      <c r="A32" s="25">
        <v>19</v>
      </c>
      <c r="B32" s="18" t="s">
        <v>137</v>
      </c>
      <c r="C32" s="356">
        <v>0.79431042298196952</v>
      </c>
      <c r="D32" s="357">
        <v>0.77709208090587778</v>
      </c>
      <c r="E32" s="357">
        <v>0.81117634982626829</v>
      </c>
      <c r="F32" s="357">
        <v>0.82005541124081616</v>
      </c>
      <c r="G32" s="358">
        <v>0.88380000000000003</v>
      </c>
    </row>
    <row r="33" spans="1:7" ht="15" customHeight="1">
      <c r="A33" s="25">
        <v>20</v>
      </c>
      <c r="B33" s="18" t="s">
        <v>136</v>
      </c>
      <c r="C33" s="356">
        <v>0.82645826564339508</v>
      </c>
      <c r="D33" s="357">
        <v>0.84471117030643139</v>
      </c>
      <c r="E33" s="357">
        <v>0.86354114682944938</v>
      </c>
      <c r="F33" s="357">
        <v>0.8597946423835594</v>
      </c>
      <c r="G33" s="358">
        <v>0.81530000000000002</v>
      </c>
    </row>
    <row r="34" spans="1:7">
      <c r="A34" s="25">
        <v>21</v>
      </c>
      <c r="B34" s="18" t="s">
        <v>135</v>
      </c>
      <c r="C34" s="356">
        <v>-0.32488990178671701</v>
      </c>
      <c r="D34" s="357">
        <v>-7.6525747836459157E-2</v>
      </c>
      <c r="E34" s="357">
        <v>7.132490264759675E-2</v>
      </c>
      <c r="F34" s="357">
        <v>0.21779762644406858</v>
      </c>
      <c r="G34" s="358">
        <v>6.7599999999999993E-2</v>
      </c>
    </row>
    <row r="35" spans="1:7" ht="15" customHeight="1">
      <c r="A35" s="17"/>
      <c r="B35" s="248" t="s">
        <v>378</v>
      </c>
      <c r="C35" s="353"/>
      <c r="D35" s="354"/>
      <c r="E35" s="354"/>
      <c r="F35" s="354"/>
      <c r="G35" s="355"/>
    </row>
    <row r="36" spans="1:7">
      <c r="A36" s="25">
        <v>22</v>
      </c>
      <c r="B36" s="18" t="s">
        <v>134</v>
      </c>
      <c r="C36" s="356">
        <v>0.3616643699270819</v>
      </c>
      <c r="D36" s="357">
        <v>0.33430433684431354</v>
      </c>
      <c r="E36" s="357">
        <v>0.30121355438146324</v>
      </c>
      <c r="F36" s="357">
        <v>0.29519741642138547</v>
      </c>
      <c r="G36" s="358">
        <v>0.22259999999999999</v>
      </c>
    </row>
    <row r="37" spans="1:7" ht="15" customHeight="1">
      <c r="A37" s="25">
        <v>23</v>
      </c>
      <c r="B37" s="18" t="s">
        <v>133</v>
      </c>
      <c r="C37" s="356">
        <v>0.95114559223378159</v>
      </c>
      <c r="D37" s="357">
        <v>0.97292739350266733</v>
      </c>
      <c r="E37" s="357">
        <v>0.97063489738154229</v>
      </c>
      <c r="F37" s="357">
        <v>0.98299767354136447</v>
      </c>
      <c r="G37" s="358">
        <v>0.95830000000000004</v>
      </c>
    </row>
    <row r="38" spans="1:7" ht="15" thickBot="1">
      <c r="A38" s="26">
        <v>24</v>
      </c>
      <c r="B38" s="249" t="s">
        <v>132</v>
      </c>
      <c r="C38" s="359">
        <v>6.0294029848746829E-2</v>
      </c>
      <c r="D38" s="360">
        <v>4.094044620252011E-2</v>
      </c>
      <c r="E38" s="360">
        <v>7.2217268394052181E-2</v>
      </c>
      <c r="F38" s="360">
        <v>3.7551612179346605E-2</v>
      </c>
      <c r="G38" s="361">
        <v>5.7799999999999997E-2</v>
      </c>
    </row>
    <row r="39" spans="1:7">
      <c r="A39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43"/>
  <sheetViews>
    <sheetView showGridLines="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5" bestFit="1" customWidth="1"/>
    <col min="2" max="2" width="55.140625" style="5" bestFit="1" customWidth="1"/>
    <col min="3" max="3" width="11.7109375" style="5" customWidth="1"/>
    <col min="4" max="4" width="13.28515625" style="5" customWidth="1"/>
    <col min="5" max="5" width="14.5703125" style="5" customWidth="1"/>
    <col min="6" max="6" width="11.7109375" style="5" customWidth="1"/>
    <col min="7" max="7" width="13.7109375" style="5" customWidth="1"/>
    <col min="8" max="8" width="14.5703125" style="5" customWidth="1"/>
    <col min="9" max="16384" width="9.140625" style="6"/>
  </cols>
  <sheetData>
    <row r="1" spans="1:8">
      <c r="A1" s="340" t="s">
        <v>33</v>
      </c>
      <c r="B1" s="343" t="str">
        <f>'1. key ratios '!B1</f>
        <v>JSC Isbank Georgia</v>
      </c>
    </row>
    <row r="2" spans="1:8">
      <c r="A2" s="340" t="s">
        <v>34</v>
      </c>
      <c r="B2" s="342">
        <f>'1. key ratios '!B2</f>
        <v>43008</v>
      </c>
    </row>
    <row r="3" spans="1:8">
      <c r="A3" s="3"/>
    </row>
    <row r="4" spans="1:8" ht="15" thickBot="1">
      <c r="A4" s="28" t="s">
        <v>35</v>
      </c>
      <c r="B4" s="29" t="s">
        <v>36</v>
      </c>
      <c r="C4" s="28"/>
      <c r="D4" s="30"/>
      <c r="E4" s="30"/>
      <c r="F4" s="31"/>
      <c r="G4" s="31"/>
      <c r="H4" s="364" t="s">
        <v>76</v>
      </c>
    </row>
    <row r="5" spans="1:8">
      <c r="A5" s="32"/>
      <c r="B5" s="33"/>
      <c r="C5" s="427" t="s">
        <v>71</v>
      </c>
      <c r="D5" s="428"/>
      <c r="E5" s="429"/>
      <c r="F5" s="427" t="s">
        <v>75</v>
      </c>
      <c r="G5" s="428"/>
      <c r="H5" s="430"/>
    </row>
    <row r="6" spans="1:8">
      <c r="A6" s="34" t="s">
        <v>7</v>
      </c>
      <c r="B6" s="35" t="s">
        <v>37</v>
      </c>
      <c r="C6" s="362" t="s">
        <v>72</v>
      </c>
      <c r="D6" s="362" t="s">
        <v>73</v>
      </c>
      <c r="E6" s="362" t="s">
        <v>74</v>
      </c>
      <c r="F6" s="362" t="s">
        <v>72</v>
      </c>
      <c r="G6" s="362" t="s">
        <v>73</v>
      </c>
      <c r="H6" s="363" t="s">
        <v>74</v>
      </c>
    </row>
    <row r="7" spans="1:8">
      <c r="A7" s="34">
        <v>1</v>
      </c>
      <c r="B7" s="36" t="s">
        <v>38</v>
      </c>
      <c r="C7" s="37">
        <v>1292260.81</v>
      </c>
      <c r="D7" s="37">
        <v>3408674.26</v>
      </c>
      <c r="E7" s="365">
        <v>4700935.07</v>
      </c>
      <c r="F7" s="38">
        <v>2467548.08</v>
      </c>
      <c r="G7" s="39">
        <v>3025149.6300000004</v>
      </c>
      <c r="H7" s="366">
        <v>5492697.7100000009</v>
      </c>
    </row>
    <row r="8" spans="1:8">
      <c r="A8" s="34">
        <v>2</v>
      </c>
      <c r="B8" s="36" t="s">
        <v>39</v>
      </c>
      <c r="C8" s="37">
        <v>570595.66</v>
      </c>
      <c r="D8" s="37">
        <v>33236768.77</v>
      </c>
      <c r="E8" s="365">
        <v>33807364.43</v>
      </c>
      <c r="F8" s="38">
        <v>218376.26</v>
      </c>
      <c r="G8" s="39">
        <v>37201228.670000002</v>
      </c>
      <c r="H8" s="366">
        <v>37419604.93</v>
      </c>
    </row>
    <row r="9" spans="1:8">
      <c r="A9" s="34">
        <v>3</v>
      </c>
      <c r="B9" s="36" t="s">
        <v>40</v>
      </c>
      <c r="C9" s="37">
        <v>6001385.79</v>
      </c>
      <c r="D9" s="37">
        <v>82091335.896501005</v>
      </c>
      <c r="E9" s="365">
        <v>88092721.686501011</v>
      </c>
      <c r="F9" s="38">
        <v>18700120.949999999</v>
      </c>
      <c r="G9" s="39">
        <v>6117022.2419600002</v>
      </c>
      <c r="H9" s="366">
        <v>24817143.19196</v>
      </c>
    </row>
    <row r="10" spans="1:8">
      <c r="A10" s="34">
        <v>4</v>
      </c>
      <c r="B10" s="36" t="s">
        <v>41</v>
      </c>
      <c r="C10" s="37">
        <v>0</v>
      </c>
      <c r="D10" s="37">
        <v>0</v>
      </c>
      <c r="E10" s="365">
        <v>0</v>
      </c>
      <c r="F10" s="38">
        <v>0</v>
      </c>
      <c r="G10" s="39">
        <v>0</v>
      </c>
      <c r="H10" s="366">
        <v>0</v>
      </c>
    </row>
    <row r="11" spans="1:8">
      <c r="A11" s="34">
        <v>5</v>
      </c>
      <c r="B11" s="36" t="s">
        <v>42</v>
      </c>
      <c r="C11" s="37">
        <v>12284673.012476897</v>
      </c>
      <c r="D11" s="37">
        <v>10235771.015381778</v>
      </c>
      <c r="E11" s="365">
        <v>22520444.027858675</v>
      </c>
      <c r="F11" s="38">
        <v>0</v>
      </c>
      <c r="G11" s="39">
        <v>0</v>
      </c>
      <c r="H11" s="366">
        <v>0</v>
      </c>
    </row>
    <row r="12" spans="1:8">
      <c r="A12" s="34">
        <v>6.1</v>
      </c>
      <c r="B12" s="40" t="s">
        <v>43</v>
      </c>
      <c r="C12" s="37">
        <v>24697105.989999998</v>
      </c>
      <c r="D12" s="37">
        <v>95372692.140000001</v>
      </c>
      <c r="E12" s="365">
        <v>120069798.13</v>
      </c>
      <c r="F12" s="38">
        <v>18116600.109999999</v>
      </c>
      <c r="G12" s="39">
        <v>137798827.85999998</v>
      </c>
      <c r="H12" s="366">
        <v>155915427.96999997</v>
      </c>
    </row>
    <row r="13" spans="1:8">
      <c r="A13" s="34">
        <v>6.2</v>
      </c>
      <c r="B13" s="40" t="s">
        <v>44</v>
      </c>
      <c r="C13" s="37">
        <v>-2066443.4477999997</v>
      </c>
      <c r="D13" s="37">
        <v>-3603668.9515999993</v>
      </c>
      <c r="E13" s="365">
        <v>-5670112.3993999995</v>
      </c>
      <c r="F13" s="38">
        <v>-1552458.4484000001</v>
      </c>
      <c r="G13" s="39">
        <v>-2939086.6319999998</v>
      </c>
      <c r="H13" s="366">
        <v>-4491545.0803999994</v>
      </c>
    </row>
    <row r="14" spans="1:8">
      <c r="A14" s="34">
        <v>6</v>
      </c>
      <c r="B14" s="36" t="s">
        <v>45</v>
      </c>
      <c r="C14" s="365">
        <v>22630662.542199999</v>
      </c>
      <c r="D14" s="365">
        <v>91769023.1884</v>
      </c>
      <c r="E14" s="365">
        <v>114399685.7306</v>
      </c>
      <c r="F14" s="365">
        <v>16564141.661599999</v>
      </c>
      <c r="G14" s="365">
        <v>134859741.22799999</v>
      </c>
      <c r="H14" s="366">
        <v>151423882.88959998</v>
      </c>
    </row>
    <row r="15" spans="1:8">
      <c r="A15" s="34">
        <v>7</v>
      </c>
      <c r="B15" s="36" t="s">
        <v>46</v>
      </c>
      <c r="C15" s="37">
        <v>343296.07000000012</v>
      </c>
      <c r="D15" s="37">
        <v>4244954.2601919994</v>
      </c>
      <c r="E15" s="365">
        <v>4588250.3301919997</v>
      </c>
      <c r="F15" s="38">
        <v>82527.290000000066</v>
      </c>
      <c r="G15" s="39">
        <v>2055338.0226999999</v>
      </c>
      <c r="H15" s="366">
        <v>2137865.3127000001</v>
      </c>
    </row>
    <row r="16" spans="1:8">
      <c r="A16" s="34">
        <v>8</v>
      </c>
      <c r="B16" s="36" t="s">
        <v>217</v>
      </c>
      <c r="C16" s="37">
        <v>0</v>
      </c>
      <c r="D16" s="37" t="s">
        <v>427</v>
      </c>
      <c r="E16" s="365">
        <v>0</v>
      </c>
      <c r="F16" s="38">
        <v>0</v>
      </c>
      <c r="G16" s="39" t="s">
        <v>427</v>
      </c>
      <c r="H16" s="366">
        <v>0</v>
      </c>
    </row>
    <row r="17" spans="1:8">
      <c r="A17" s="34">
        <v>9</v>
      </c>
      <c r="B17" s="36" t="s">
        <v>47</v>
      </c>
      <c r="C17" s="37">
        <v>0</v>
      </c>
      <c r="D17" s="37">
        <v>0</v>
      </c>
      <c r="E17" s="365">
        <v>0</v>
      </c>
      <c r="F17" s="38">
        <v>0</v>
      </c>
      <c r="G17" s="39">
        <v>0</v>
      </c>
      <c r="H17" s="366">
        <v>0</v>
      </c>
    </row>
    <row r="18" spans="1:8">
      <c r="A18" s="34">
        <v>10</v>
      </c>
      <c r="B18" s="36" t="s">
        <v>48</v>
      </c>
      <c r="C18" s="37">
        <v>2001971.5999999996</v>
      </c>
      <c r="D18" s="37" t="s">
        <v>427</v>
      </c>
      <c r="E18" s="365">
        <v>2001971.5999999996</v>
      </c>
      <c r="F18" s="38">
        <v>2645498.0599999996</v>
      </c>
      <c r="G18" s="39" t="s">
        <v>427</v>
      </c>
      <c r="H18" s="366">
        <v>2645498.0599999996</v>
      </c>
    </row>
    <row r="19" spans="1:8">
      <c r="A19" s="34">
        <v>11</v>
      </c>
      <c r="B19" s="36" t="s">
        <v>49</v>
      </c>
      <c r="C19" s="37">
        <v>2231272.1899999995</v>
      </c>
      <c r="D19" s="37">
        <v>537638.46000000008</v>
      </c>
      <c r="E19" s="365">
        <v>2768910.6499999994</v>
      </c>
      <c r="F19" s="38">
        <v>1045375.82</v>
      </c>
      <c r="G19" s="39">
        <v>926603.35</v>
      </c>
      <c r="H19" s="366">
        <v>1971979.17</v>
      </c>
    </row>
    <row r="20" spans="1:8">
      <c r="A20" s="34">
        <v>12</v>
      </c>
      <c r="B20" s="42" t="s">
        <v>50</v>
      </c>
      <c r="C20" s="365">
        <v>47356117.674676895</v>
      </c>
      <c r="D20" s="365">
        <v>225524165.8504748</v>
      </c>
      <c r="E20" s="365">
        <v>272880283.52515173</v>
      </c>
      <c r="F20" s="365">
        <v>41723588.121600002</v>
      </c>
      <c r="G20" s="365">
        <v>184185083.14265999</v>
      </c>
      <c r="H20" s="366">
        <v>225908671.26425999</v>
      </c>
    </row>
    <row r="21" spans="1:8">
      <c r="A21" s="34"/>
      <c r="B21" s="35" t="s">
        <v>51</v>
      </c>
      <c r="C21" s="43"/>
      <c r="D21" s="43"/>
      <c r="E21" s="43"/>
      <c r="F21" s="44"/>
      <c r="G21" s="45"/>
      <c r="H21" s="46"/>
    </row>
    <row r="22" spans="1:8">
      <c r="A22" s="34">
        <v>13</v>
      </c>
      <c r="B22" s="36" t="s">
        <v>52</v>
      </c>
      <c r="C22" s="37">
        <v>0</v>
      </c>
      <c r="D22" s="37">
        <v>87689289.979999989</v>
      </c>
      <c r="E22" s="365">
        <v>87689289.979999989</v>
      </c>
      <c r="F22" s="38">
        <v>0</v>
      </c>
      <c r="G22" s="39">
        <v>133987571.95999998</v>
      </c>
      <c r="H22" s="366">
        <v>133987571.95999998</v>
      </c>
    </row>
    <row r="23" spans="1:8">
      <c r="A23" s="34">
        <v>14</v>
      </c>
      <c r="B23" s="36" t="s">
        <v>53</v>
      </c>
      <c r="C23" s="37">
        <v>5865731.9600000009</v>
      </c>
      <c r="D23" s="37">
        <v>10587319.999999994</v>
      </c>
      <c r="E23" s="365">
        <v>16453051.959999995</v>
      </c>
      <c r="F23" s="38">
        <v>7279282.5200000023</v>
      </c>
      <c r="G23" s="39">
        <v>5781584.0500000007</v>
      </c>
      <c r="H23" s="366">
        <v>13060866.570000004</v>
      </c>
    </row>
    <row r="24" spans="1:8">
      <c r="A24" s="34">
        <v>15</v>
      </c>
      <c r="B24" s="36" t="s">
        <v>54</v>
      </c>
      <c r="C24" s="37">
        <v>0</v>
      </c>
      <c r="D24" s="37">
        <v>0</v>
      </c>
      <c r="E24" s="365">
        <v>0</v>
      </c>
      <c r="F24" s="38">
        <v>0</v>
      </c>
      <c r="G24" s="39">
        <v>0</v>
      </c>
      <c r="H24" s="366">
        <v>0</v>
      </c>
    </row>
    <row r="25" spans="1:8">
      <c r="A25" s="34">
        <v>16</v>
      </c>
      <c r="B25" s="36" t="s">
        <v>55</v>
      </c>
      <c r="C25" s="37">
        <v>3689370.47</v>
      </c>
      <c r="D25" s="37">
        <v>68726444.310000002</v>
      </c>
      <c r="E25" s="365">
        <v>72415814.780000001</v>
      </c>
      <c r="F25" s="38">
        <v>188940</v>
      </c>
      <c r="G25" s="39">
        <v>43412013.509999998</v>
      </c>
      <c r="H25" s="366">
        <v>43600953.509999998</v>
      </c>
    </row>
    <row r="26" spans="1:8">
      <c r="A26" s="34">
        <v>17</v>
      </c>
      <c r="B26" s="36" t="s">
        <v>56</v>
      </c>
      <c r="C26" s="43"/>
      <c r="D26" s="43"/>
      <c r="E26" s="365">
        <v>0</v>
      </c>
      <c r="F26" s="44"/>
      <c r="G26" s="45"/>
      <c r="H26" s="366">
        <v>0</v>
      </c>
    </row>
    <row r="27" spans="1:8">
      <c r="A27" s="34">
        <v>18</v>
      </c>
      <c r="B27" s="36" t="s">
        <v>57</v>
      </c>
      <c r="C27" s="37">
        <v>0</v>
      </c>
      <c r="D27" s="37">
        <v>14863934.948943999</v>
      </c>
      <c r="E27" s="365">
        <v>14863934.948943999</v>
      </c>
      <c r="F27" s="38">
        <v>0</v>
      </c>
      <c r="G27" s="39">
        <v>0</v>
      </c>
      <c r="H27" s="366">
        <v>0</v>
      </c>
    </row>
    <row r="28" spans="1:8">
      <c r="A28" s="34">
        <v>19</v>
      </c>
      <c r="B28" s="36" t="s">
        <v>58</v>
      </c>
      <c r="C28" s="37">
        <v>19341.61</v>
      </c>
      <c r="D28" s="37">
        <v>5820486.7999999998</v>
      </c>
      <c r="E28" s="365">
        <v>5839828.4100000001</v>
      </c>
      <c r="F28" s="38">
        <v>755.01</v>
      </c>
      <c r="G28" s="39">
        <v>2362382.0100000002</v>
      </c>
      <c r="H28" s="366">
        <v>2363137.02</v>
      </c>
    </row>
    <row r="29" spans="1:8">
      <c r="A29" s="34">
        <v>20</v>
      </c>
      <c r="B29" s="36" t="s">
        <v>59</v>
      </c>
      <c r="C29" s="37">
        <v>2112446.59</v>
      </c>
      <c r="D29" s="37">
        <v>217188.90220000001</v>
      </c>
      <c r="E29" s="365">
        <v>2329635.4921999997</v>
      </c>
      <c r="F29" s="38">
        <v>609684.03</v>
      </c>
      <c r="G29" s="39">
        <v>117301.174338</v>
      </c>
      <c r="H29" s="366">
        <v>726985.20433800004</v>
      </c>
    </row>
    <row r="30" spans="1:8">
      <c r="A30" s="34">
        <v>21</v>
      </c>
      <c r="B30" s="36" t="s">
        <v>60</v>
      </c>
      <c r="C30" s="37">
        <v>0</v>
      </c>
      <c r="D30" s="37">
        <v>39627200</v>
      </c>
      <c r="E30" s="365">
        <v>39627200</v>
      </c>
      <c r="F30" s="38">
        <v>0</v>
      </c>
      <c r="G30" s="39">
        <v>0</v>
      </c>
      <c r="H30" s="366">
        <v>0</v>
      </c>
    </row>
    <row r="31" spans="1:8">
      <c r="A31" s="34">
        <v>22</v>
      </c>
      <c r="B31" s="42" t="s">
        <v>61</v>
      </c>
      <c r="C31" s="365">
        <v>11686890.630000001</v>
      </c>
      <c r="D31" s="365">
        <v>227531864.94114402</v>
      </c>
      <c r="E31" s="365">
        <v>239218755.57114401</v>
      </c>
      <c r="F31" s="365">
        <v>8078661.5600000024</v>
      </c>
      <c r="G31" s="365">
        <v>185660852.70433798</v>
      </c>
      <c r="H31" s="366">
        <v>193739514.26433799</v>
      </c>
    </row>
    <row r="32" spans="1:8">
      <c r="A32" s="34"/>
      <c r="B32" s="35" t="s">
        <v>62</v>
      </c>
      <c r="C32" s="43"/>
      <c r="D32" s="43"/>
      <c r="E32" s="37"/>
      <c r="F32" s="44"/>
      <c r="G32" s="45"/>
      <c r="H32" s="46"/>
    </row>
    <row r="33" spans="1:8">
      <c r="A33" s="34">
        <v>23</v>
      </c>
      <c r="B33" s="36" t="s">
        <v>63</v>
      </c>
      <c r="C33" s="37">
        <v>30000000</v>
      </c>
      <c r="D33" s="43" t="s">
        <v>427</v>
      </c>
      <c r="E33" s="365">
        <v>30000000</v>
      </c>
      <c r="F33" s="38">
        <v>30000000</v>
      </c>
      <c r="G33" s="45" t="s">
        <v>427</v>
      </c>
      <c r="H33" s="366">
        <v>30000000</v>
      </c>
    </row>
    <row r="34" spans="1:8">
      <c r="A34" s="34">
        <v>24</v>
      </c>
      <c r="B34" s="36" t="s">
        <v>64</v>
      </c>
      <c r="C34" s="37">
        <v>0</v>
      </c>
      <c r="D34" s="43" t="s">
        <v>427</v>
      </c>
      <c r="E34" s="365">
        <v>0</v>
      </c>
      <c r="F34" s="38">
        <v>0</v>
      </c>
      <c r="G34" s="45" t="s">
        <v>427</v>
      </c>
      <c r="H34" s="366">
        <v>0</v>
      </c>
    </row>
    <row r="35" spans="1:8">
      <c r="A35" s="34">
        <v>25</v>
      </c>
      <c r="B35" s="41" t="s">
        <v>65</v>
      </c>
      <c r="C35" s="37">
        <v>0</v>
      </c>
      <c r="D35" s="43" t="s">
        <v>427</v>
      </c>
      <c r="E35" s="365">
        <v>0</v>
      </c>
      <c r="F35" s="38">
        <v>0</v>
      </c>
      <c r="G35" s="45" t="s">
        <v>427</v>
      </c>
      <c r="H35" s="366">
        <v>0</v>
      </c>
    </row>
    <row r="36" spans="1:8">
      <c r="A36" s="34">
        <v>26</v>
      </c>
      <c r="B36" s="36" t="s">
        <v>66</v>
      </c>
      <c r="C36" s="37">
        <v>0</v>
      </c>
      <c r="D36" s="43" t="s">
        <v>427</v>
      </c>
      <c r="E36" s="365">
        <v>0</v>
      </c>
      <c r="F36" s="38">
        <v>0</v>
      </c>
      <c r="G36" s="45" t="s">
        <v>427</v>
      </c>
      <c r="H36" s="366">
        <v>0</v>
      </c>
    </row>
    <row r="37" spans="1:8">
      <c r="A37" s="34">
        <v>27</v>
      </c>
      <c r="B37" s="36" t="s">
        <v>67</v>
      </c>
      <c r="C37" s="37">
        <v>0</v>
      </c>
      <c r="D37" s="43" t="s">
        <v>427</v>
      </c>
      <c r="E37" s="365">
        <v>0</v>
      </c>
      <c r="F37" s="38">
        <v>0</v>
      </c>
      <c r="G37" s="45" t="s">
        <v>427</v>
      </c>
      <c r="H37" s="366">
        <v>0</v>
      </c>
    </row>
    <row r="38" spans="1:8">
      <c r="A38" s="34">
        <v>28</v>
      </c>
      <c r="B38" s="36" t="s">
        <v>68</v>
      </c>
      <c r="C38" s="37">
        <v>3661527.9540077168</v>
      </c>
      <c r="D38" s="43" t="s">
        <v>427</v>
      </c>
      <c r="E38" s="365">
        <v>3661527.9540077168</v>
      </c>
      <c r="F38" s="38">
        <v>2169156.0953799989</v>
      </c>
      <c r="G38" s="45" t="s">
        <v>427</v>
      </c>
      <c r="H38" s="366">
        <v>2169156.0953799989</v>
      </c>
    </row>
    <row r="39" spans="1:8">
      <c r="A39" s="34">
        <v>29</v>
      </c>
      <c r="B39" s="36" t="s">
        <v>69</v>
      </c>
      <c r="C39" s="37">
        <v>0</v>
      </c>
      <c r="D39" s="43" t="s">
        <v>427</v>
      </c>
      <c r="E39" s="365">
        <v>0</v>
      </c>
      <c r="F39" s="38">
        <v>0</v>
      </c>
      <c r="G39" s="45" t="s">
        <v>427</v>
      </c>
      <c r="H39" s="366">
        <v>0</v>
      </c>
    </row>
    <row r="40" spans="1:8">
      <c r="A40" s="34">
        <v>30</v>
      </c>
      <c r="B40" s="300" t="s">
        <v>287</v>
      </c>
      <c r="C40" s="37">
        <v>33661527.954007715</v>
      </c>
      <c r="D40" s="43" t="s">
        <v>427</v>
      </c>
      <c r="E40" s="365">
        <v>33661527.954007715</v>
      </c>
      <c r="F40" s="38">
        <v>32169156.095380001</v>
      </c>
      <c r="G40" s="45" t="s">
        <v>427</v>
      </c>
      <c r="H40" s="366">
        <v>32169156.095380001</v>
      </c>
    </row>
    <row r="41" spans="1:8" ht="15" thickBot="1">
      <c r="A41" s="47">
        <v>31</v>
      </c>
      <c r="B41" s="48" t="s">
        <v>70</v>
      </c>
      <c r="C41" s="367">
        <v>45348418.584007718</v>
      </c>
      <c r="D41" s="367">
        <v>227531864.94114402</v>
      </c>
      <c r="E41" s="367">
        <v>272880283.52515173</v>
      </c>
      <c r="F41" s="367">
        <v>40247817.655380003</v>
      </c>
      <c r="G41" s="367">
        <v>185660852.70433798</v>
      </c>
      <c r="H41" s="368">
        <v>225908670.35971799</v>
      </c>
    </row>
    <row r="43" spans="1:8">
      <c r="B43" s="49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67"/>
  <sheetViews>
    <sheetView showGridLines="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9.5703125" style="5" bestFit="1" customWidth="1"/>
    <col min="2" max="2" width="89.140625" style="5" customWidth="1"/>
    <col min="3" max="8" width="12.7109375" style="5" customWidth="1"/>
    <col min="9" max="9" width="8.85546875" style="5" customWidth="1"/>
    <col min="10" max="16384" width="9.140625" style="5"/>
  </cols>
  <sheetData>
    <row r="1" spans="1:8">
      <c r="A1" s="340" t="s">
        <v>33</v>
      </c>
      <c r="B1" s="343" t="str">
        <f>'1. key ratios '!B1</f>
        <v>JSC Isbank Georgia</v>
      </c>
      <c r="C1" s="4"/>
    </row>
    <row r="2" spans="1:8">
      <c r="A2" s="340" t="s">
        <v>34</v>
      </c>
      <c r="B2" s="342">
        <f>'1. key ratios '!B2</f>
        <v>43008</v>
      </c>
      <c r="C2" s="7"/>
      <c r="D2" s="8"/>
      <c r="E2" s="8"/>
      <c r="F2" s="8"/>
      <c r="G2" s="8"/>
      <c r="H2" s="8"/>
    </row>
    <row r="3" spans="1:8">
      <c r="A3" s="3"/>
      <c r="B3" s="4"/>
      <c r="C3" s="7"/>
      <c r="D3" s="8"/>
      <c r="E3" s="8"/>
      <c r="F3" s="8"/>
      <c r="G3" s="8"/>
      <c r="H3" s="8"/>
    </row>
    <row r="4" spans="1:8" ht="13.5" thickBot="1">
      <c r="A4" s="51" t="s">
        <v>212</v>
      </c>
      <c r="B4" s="250" t="s">
        <v>24</v>
      </c>
      <c r="C4" s="28"/>
      <c r="D4" s="30"/>
      <c r="E4" s="30"/>
      <c r="F4" s="31"/>
      <c r="G4" s="31"/>
      <c r="H4" s="370" t="s">
        <v>76</v>
      </c>
    </row>
    <row r="5" spans="1:8">
      <c r="A5" s="53" t="s">
        <v>7</v>
      </c>
      <c r="B5" s="54"/>
      <c r="C5" s="427" t="s">
        <v>71</v>
      </c>
      <c r="D5" s="428"/>
      <c r="E5" s="429"/>
      <c r="F5" s="427" t="s">
        <v>75</v>
      </c>
      <c r="G5" s="428"/>
      <c r="H5" s="430"/>
    </row>
    <row r="6" spans="1:8">
      <c r="A6" s="55" t="s">
        <v>7</v>
      </c>
      <c r="B6" s="56"/>
      <c r="C6" s="246" t="s">
        <v>72</v>
      </c>
      <c r="D6" s="246" t="s">
        <v>73</v>
      </c>
      <c r="E6" s="246" t="s">
        <v>74</v>
      </c>
      <c r="F6" s="246" t="s">
        <v>72</v>
      </c>
      <c r="G6" s="246" t="s">
        <v>73</v>
      </c>
      <c r="H6" s="369" t="s">
        <v>74</v>
      </c>
    </row>
    <row r="7" spans="1:8">
      <c r="A7" s="57"/>
      <c r="B7" s="250" t="s">
        <v>211</v>
      </c>
      <c r="C7" s="58"/>
      <c r="D7" s="58"/>
      <c r="E7" s="58"/>
      <c r="F7" s="58"/>
      <c r="G7" s="58"/>
      <c r="H7" s="59"/>
    </row>
    <row r="8" spans="1:8">
      <c r="A8" s="57">
        <v>1</v>
      </c>
      <c r="B8" s="60" t="s">
        <v>210</v>
      </c>
      <c r="C8" s="371">
        <v>210955.06000000006</v>
      </c>
      <c r="D8" s="371">
        <v>631456.27</v>
      </c>
      <c r="E8" s="372">
        <v>842411.33000000007</v>
      </c>
      <c r="F8" s="371">
        <v>1130332.25</v>
      </c>
      <c r="G8" s="371"/>
      <c r="H8" s="373">
        <v>1130332.25</v>
      </c>
    </row>
    <row r="9" spans="1:8">
      <c r="A9" s="57">
        <v>2</v>
      </c>
      <c r="B9" s="60" t="s">
        <v>209</v>
      </c>
      <c r="C9" s="374">
        <v>3254564.14</v>
      </c>
      <c r="D9" s="374">
        <v>10975014</v>
      </c>
      <c r="E9" s="372">
        <v>14229578.140000001</v>
      </c>
      <c r="F9" s="374">
        <v>10073497.82855</v>
      </c>
      <c r="G9" s="374">
        <v>0</v>
      </c>
      <c r="H9" s="373">
        <v>10073497.82855</v>
      </c>
    </row>
    <row r="10" spans="1:8">
      <c r="A10" s="57">
        <v>2.1</v>
      </c>
      <c r="B10" s="61" t="s">
        <v>208</v>
      </c>
      <c r="C10" s="371">
        <v>0</v>
      </c>
      <c r="D10" s="371">
        <v>0</v>
      </c>
      <c r="E10" s="372">
        <v>0</v>
      </c>
      <c r="F10" s="371">
        <v>0</v>
      </c>
      <c r="G10" s="371"/>
      <c r="H10" s="373">
        <v>0</v>
      </c>
    </row>
    <row r="11" spans="1:8">
      <c r="A11" s="57">
        <v>2.2000000000000002</v>
      </c>
      <c r="B11" s="61" t="s">
        <v>207</v>
      </c>
      <c r="C11" s="371">
        <v>2745746.99</v>
      </c>
      <c r="D11" s="371">
        <v>9441295</v>
      </c>
      <c r="E11" s="372">
        <v>12187041.99</v>
      </c>
      <c r="F11" s="371">
        <v>7903175.9837931031</v>
      </c>
      <c r="G11" s="371"/>
      <c r="H11" s="373">
        <v>7903175.9837931031</v>
      </c>
    </row>
    <row r="12" spans="1:8">
      <c r="A12" s="57">
        <v>2.2999999999999998</v>
      </c>
      <c r="B12" s="61" t="s">
        <v>206</v>
      </c>
      <c r="C12" s="371"/>
      <c r="D12" s="371"/>
      <c r="E12" s="372">
        <v>0</v>
      </c>
      <c r="F12" s="371"/>
      <c r="G12" s="371"/>
      <c r="H12" s="373">
        <v>0</v>
      </c>
    </row>
    <row r="13" spans="1:8">
      <c r="A13" s="57">
        <v>2.4</v>
      </c>
      <c r="B13" s="61" t="s">
        <v>205</v>
      </c>
      <c r="C13" s="371"/>
      <c r="D13" s="371"/>
      <c r="E13" s="372">
        <v>0</v>
      </c>
      <c r="F13" s="371">
        <v>47905.236206896552</v>
      </c>
      <c r="G13" s="371"/>
      <c r="H13" s="373">
        <v>47905.236206896552</v>
      </c>
    </row>
    <row r="14" spans="1:8">
      <c r="A14" s="57">
        <v>2.5</v>
      </c>
      <c r="B14" s="61" t="s">
        <v>204</v>
      </c>
      <c r="C14" s="371"/>
      <c r="D14" s="371"/>
      <c r="E14" s="372">
        <v>0</v>
      </c>
      <c r="F14" s="371"/>
      <c r="G14" s="371"/>
      <c r="H14" s="373">
        <v>0</v>
      </c>
    </row>
    <row r="15" spans="1:8">
      <c r="A15" s="57">
        <v>2.6</v>
      </c>
      <c r="B15" s="61" t="s">
        <v>203</v>
      </c>
      <c r="C15" s="371"/>
      <c r="D15" s="371"/>
      <c r="E15" s="372">
        <v>0</v>
      </c>
      <c r="F15" s="371"/>
      <c r="G15" s="371"/>
      <c r="H15" s="373">
        <v>0</v>
      </c>
    </row>
    <row r="16" spans="1:8">
      <c r="A16" s="57">
        <v>2.7</v>
      </c>
      <c r="B16" s="61" t="s">
        <v>202</v>
      </c>
      <c r="C16" s="371"/>
      <c r="D16" s="371"/>
      <c r="E16" s="372">
        <v>0</v>
      </c>
      <c r="F16" s="371"/>
      <c r="G16" s="371"/>
      <c r="H16" s="373">
        <v>0</v>
      </c>
    </row>
    <row r="17" spans="1:8">
      <c r="A17" s="57">
        <v>2.8</v>
      </c>
      <c r="B17" s="61" t="s">
        <v>201</v>
      </c>
      <c r="C17" s="371">
        <v>508817.15</v>
      </c>
      <c r="D17" s="371">
        <v>1533719</v>
      </c>
      <c r="E17" s="372">
        <v>2042536.15</v>
      </c>
      <c r="F17" s="371">
        <v>2122416.60855</v>
      </c>
      <c r="G17" s="371"/>
      <c r="H17" s="373">
        <v>2122416.60855</v>
      </c>
    </row>
    <row r="18" spans="1:8">
      <c r="A18" s="57">
        <v>2.9</v>
      </c>
      <c r="B18" s="61" t="s">
        <v>200</v>
      </c>
      <c r="C18" s="371">
        <v>0</v>
      </c>
      <c r="D18" s="371">
        <v>0</v>
      </c>
      <c r="E18" s="372">
        <v>0</v>
      </c>
      <c r="F18" s="371">
        <v>0</v>
      </c>
      <c r="G18" s="371"/>
      <c r="H18" s="373">
        <v>0</v>
      </c>
    </row>
    <row r="19" spans="1:8">
      <c r="A19" s="57">
        <v>3</v>
      </c>
      <c r="B19" s="60" t="s">
        <v>199</v>
      </c>
      <c r="C19" s="371">
        <v>141.19999999999999</v>
      </c>
      <c r="D19" s="371">
        <v>0</v>
      </c>
      <c r="E19" s="372">
        <v>141.19999999999999</v>
      </c>
      <c r="F19" s="371">
        <v>28.02</v>
      </c>
      <c r="G19" s="371"/>
      <c r="H19" s="373">
        <v>28.02</v>
      </c>
    </row>
    <row r="20" spans="1:8">
      <c r="A20" s="57">
        <v>4</v>
      </c>
      <c r="B20" s="60" t="s">
        <v>198</v>
      </c>
      <c r="C20" s="371">
        <v>279326.67</v>
      </c>
      <c r="D20" s="371">
        <v>7780.8560472952422</v>
      </c>
      <c r="E20" s="372">
        <v>287107.52604729525</v>
      </c>
      <c r="F20" s="371">
        <v>0</v>
      </c>
      <c r="G20" s="371"/>
      <c r="H20" s="373">
        <v>0</v>
      </c>
    </row>
    <row r="21" spans="1:8">
      <c r="A21" s="57">
        <v>5</v>
      </c>
      <c r="B21" s="60" t="s">
        <v>197</v>
      </c>
      <c r="C21" s="371">
        <v>0</v>
      </c>
      <c r="D21" s="371"/>
      <c r="E21" s="372">
        <v>0</v>
      </c>
      <c r="F21" s="371">
        <v>0</v>
      </c>
      <c r="G21" s="371"/>
      <c r="H21" s="373">
        <v>0</v>
      </c>
    </row>
    <row r="22" spans="1:8">
      <c r="A22" s="57">
        <v>6</v>
      </c>
      <c r="B22" s="62" t="s">
        <v>196</v>
      </c>
      <c r="C22" s="374">
        <v>3744987.0700000003</v>
      </c>
      <c r="D22" s="374">
        <v>11614251.126047295</v>
      </c>
      <c r="E22" s="372">
        <v>15359238.196047295</v>
      </c>
      <c r="F22" s="374">
        <v>11203858.098549999</v>
      </c>
      <c r="G22" s="374">
        <v>0</v>
      </c>
      <c r="H22" s="373">
        <v>11203858.098549999</v>
      </c>
    </row>
    <row r="23" spans="1:8">
      <c r="A23" s="57"/>
      <c r="B23" s="250" t="s">
        <v>195</v>
      </c>
      <c r="C23" s="375"/>
      <c r="D23" s="375"/>
      <c r="E23" s="376"/>
      <c r="F23" s="375"/>
      <c r="G23" s="375"/>
      <c r="H23" s="377"/>
    </row>
    <row r="24" spans="1:8">
      <c r="A24" s="57">
        <v>7</v>
      </c>
      <c r="B24" s="60" t="s">
        <v>194</v>
      </c>
      <c r="C24" s="371">
        <v>15449.310000000001</v>
      </c>
      <c r="D24" s="371">
        <v>0</v>
      </c>
      <c r="E24" s="372">
        <v>15449.310000000001</v>
      </c>
      <c r="F24" s="371">
        <v>31014.27</v>
      </c>
      <c r="G24" s="371"/>
      <c r="H24" s="373">
        <v>31014.27</v>
      </c>
    </row>
    <row r="25" spans="1:8">
      <c r="A25" s="57">
        <v>8</v>
      </c>
      <c r="B25" s="60" t="s">
        <v>193</v>
      </c>
      <c r="C25" s="371">
        <v>90328.709999999963</v>
      </c>
      <c r="D25" s="371">
        <v>1775807</v>
      </c>
      <c r="E25" s="372">
        <v>1866135.71</v>
      </c>
      <c r="F25" s="371">
        <v>1344683.47</v>
      </c>
      <c r="G25" s="371"/>
      <c r="H25" s="373">
        <v>1344683.47</v>
      </c>
    </row>
    <row r="26" spans="1:8">
      <c r="A26" s="57">
        <v>9</v>
      </c>
      <c r="B26" s="60" t="s">
        <v>192</v>
      </c>
      <c r="C26" s="371">
        <v>425.75</v>
      </c>
      <c r="D26" s="371">
        <v>3859463.9299999997</v>
      </c>
      <c r="E26" s="372">
        <v>3859889.6799999997</v>
      </c>
      <c r="F26" s="371">
        <v>4086199.37</v>
      </c>
      <c r="G26" s="371"/>
      <c r="H26" s="373">
        <v>4086199.37</v>
      </c>
    </row>
    <row r="27" spans="1:8">
      <c r="A27" s="57">
        <v>10</v>
      </c>
      <c r="B27" s="60" t="s">
        <v>191</v>
      </c>
      <c r="C27" s="371">
        <v>3242.6628718654165</v>
      </c>
      <c r="D27" s="371">
        <v>44128.167900515815</v>
      </c>
      <c r="E27" s="372">
        <v>47370.830772381232</v>
      </c>
      <c r="F27" s="371">
        <v>0</v>
      </c>
      <c r="G27" s="371"/>
      <c r="H27" s="373">
        <v>0</v>
      </c>
    </row>
    <row r="28" spans="1:8">
      <c r="A28" s="57">
        <v>11</v>
      </c>
      <c r="B28" s="60" t="s">
        <v>190</v>
      </c>
      <c r="C28" s="371">
        <v>0</v>
      </c>
      <c r="D28" s="371">
        <v>2410285.7999999998</v>
      </c>
      <c r="E28" s="372">
        <v>2410285.7999999998</v>
      </c>
      <c r="F28" s="371">
        <v>0</v>
      </c>
      <c r="G28" s="371"/>
      <c r="H28" s="373">
        <v>0</v>
      </c>
    </row>
    <row r="29" spans="1:8">
      <c r="A29" s="57">
        <v>12</v>
      </c>
      <c r="B29" s="60" t="s">
        <v>189</v>
      </c>
      <c r="C29" s="371">
        <v>0</v>
      </c>
      <c r="D29" s="371"/>
      <c r="E29" s="372">
        <v>0</v>
      </c>
      <c r="F29" s="371">
        <v>0</v>
      </c>
      <c r="G29" s="371"/>
      <c r="H29" s="373">
        <v>0</v>
      </c>
    </row>
    <row r="30" spans="1:8">
      <c r="A30" s="57">
        <v>13</v>
      </c>
      <c r="B30" s="63" t="s">
        <v>188</v>
      </c>
      <c r="C30" s="374">
        <v>109446.43287186537</v>
      </c>
      <c r="D30" s="374">
        <v>8089684.8979005152</v>
      </c>
      <c r="E30" s="372">
        <v>8199131.3307723803</v>
      </c>
      <c r="F30" s="374">
        <v>5461897.1100000003</v>
      </c>
      <c r="G30" s="374">
        <v>0</v>
      </c>
      <c r="H30" s="373">
        <v>5461897.1100000003</v>
      </c>
    </row>
    <row r="31" spans="1:8">
      <c r="A31" s="57">
        <v>14</v>
      </c>
      <c r="B31" s="63" t="s">
        <v>187</v>
      </c>
      <c r="C31" s="374">
        <v>3635540.6371281347</v>
      </c>
      <c r="D31" s="374">
        <v>3524566.2281467794</v>
      </c>
      <c r="E31" s="372">
        <v>7160106.8652749136</v>
      </c>
      <c r="F31" s="374">
        <v>5741960.988549999</v>
      </c>
      <c r="G31" s="374">
        <v>0</v>
      </c>
      <c r="H31" s="373">
        <v>5741960.988549999</v>
      </c>
    </row>
    <row r="32" spans="1:8">
      <c r="A32" s="57"/>
      <c r="B32" s="64"/>
      <c r="C32" s="378"/>
      <c r="D32" s="379"/>
      <c r="E32" s="376"/>
      <c r="F32" s="379"/>
      <c r="G32" s="379"/>
      <c r="H32" s="377"/>
    </row>
    <row r="33" spans="1:8">
      <c r="A33" s="57"/>
      <c r="B33" s="64" t="s">
        <v>186</v>
      </c>
      <c r="C33" s="375"/>
      <c r="D33" s="375"/>
      <c r="E33" s="376"/>
      <c r="F33" s="375"/>
      <c r="G33" s="375"/>
      <c r="H33" s="377"/>
    </row>
    <row r="34" spans="1:8">
      <c r="A34" s="57">
        <v>15</v>
      </c>
      <c r="B34" s="65" t="s">
        <v>185</v>
      </c>
      <c r="C34" s="380">
        <v>814838.98999999976</v>
      </c>
      <c r="D34" s="380">
        <v>0</v>
      </c>
      <c r="E34" s="372">
        <v>814838.98999999976</v>
      </c>
      <c r="F34" s="380">
        <v>78288.540000000037</v>
      </c>
      <c r="G34" s="380">
        <v>0</v>
      </c>
      <c r="H34" s="372">
        <v>78288.540000000037</v>
      </c>
    </row>
    <row r="35" spans="1:8">
      <c r="A35" s="57">
        <v>15.1</v>
      </c>
      <c r="B35" s="61" t="s">
        <v>184</v>
      </c>
      <c r="C35" s="371">
        <v>1474248.7299999997</v>
      </c>
      <c r="D35" s="371">
        <v>0</v>
      </c>
      <c r="E35" s="372">
        <v>1474248.7299999997</v>
      </c>
      <c r="F35" s="371">
        <v>1031141.9299999999</v>
      </c>
      <c r="G35" s="371"/>
      <c r="H35" s="372">
        <v>1031141.9299999999</v>
      </c>
    </row>
    <row r="36" spans="1:8">
      <c r="A36" s="57">
        <v>15.2</v>
      </c>
      <c r="B36" s="61" t="s">
        <v>183</v>
      </c>
      <c r="C36" s="371">
        <v>659409.74</v>
      </c>
      <c r="D36" s="371">
        <v>0</v>
      </c>
      <c r="E36" s="372">
        <v>659409.74</v>
      </c>
      <c r="F36" s="371">
        <v>952853.3899999999</v>
      </c>
      <c r="G36" s="371"/>
      <c r="H36" s="372">
        <v>952853.3899999999</v>
      </c>
    </row>
    <row r="37" spans="1:8">
      <c r="A37" s="57">
        <v>16</v>
      </c>
      <c r="B37" s="60" t="s">
        <v>182</v>
      </c>
      <c r="C37" s="371">
        <v>0</v>
      </c>
      <c r="D37" s="371"/>
      <c r="E37" s="372">
        <v>0</v>
      </c>
      <c r="F37" s="371">
        <v>0</v>
      </c>
      <c r="G37" s="371"/>
      <c r="H37" s="372">
        <v>0</v>
      </c>
    </row>
    <row r="38" spans="1:8">
      <c r="A38" s="57">
        <v>17</v>
      </c>
      <c r="B38" s="60" t="s">
        <v>181</v>
      </c>
      <c r="C38" s="371">
        <v>0</v>
      </c>
      <c r="D38" s="371"/>
      <c r="E38" s="372">
        <v>0</v>
      </c>
      <c r="F38" s="371">
        <v>0</v>
      </c>
      <c r="G38" s="371"/>
      <c r="H38" s="372">
        <v>0</v>
      </c>
    </row>
    <row r="39" spans="1:8">
      <c r="A39" s="57">
        <v>18</v>
      </c>
      <c r="B39" s="60" t="s">
        <v>180</v>
      </c>
      <c r="C39" s="371">
        <v>0</v>
      </c>
      <c r="D39" s="371"/>
      <c r="E39" s="372">
        <v>0</v>
      </c>
      <c r="F39" s="371">
        <v>0</v>
      </c>
      <c r="G39" s="371"/>
      <c r="H39" s="372">
        <v>0</v>
      </c>
    </row>
    <row r="40" spans="1:8">
      <c r="A40" s="57">
        <v>19</v>
      </c>
      <c r="B40" s="60" t="s">
        <v>179</v>
      </c>
      <c r="C40" s="371">
        <v>476504.47999999986</v>
      </c>
      <c r="D40" s="371"/>
      <c r="E40" s="372">
        <v>476504.47999999986</v>
      </c>
      <c r="F40" s="371">
        <v>644186.77</v>
      </c>
      <c r="G40" s="371"/>
      <c r="H40" s="372">
        <v>644186.77</v>
      </c>
    </row>
    <row r="41" spans="1:8">
      <c r="A41" s="57">
        <v>20</v>
      </c>
      <c r="B41" s="60" t="s">
        <v>178</v>
      </c>
      <c r="C41" s="371">
        <v>-94124.929999999702</v>
      </c>
      <c r="D41" s="371"/>
      <c r="E41" s="372">
        <v>-94124.929999999702</v>
      </c>
      <c r="F41" s="371">
        <v>3859.4199999999255</v>
      </c>
      <c r="G41" s="371"/>
      <c r="H41" s="372">
        <v>3859.4199999999255</v>
      </c>
    </row>
    <row r="42" spans="1:8">
      <c r="A42" s="57">
        <v>21</v>
      </c>
      <c r="B42" s="60" t="s">
        <v>177</v>
      </c>
      <c r="C42" s="371">
        <v>0</v>
      </c>
      <c r="D42" s="371"/>
      <c r="E42" s="372">
        <v>0</v>
      </c>
      <c r="F42" s="371">
        <v>0</v>
      </c>
      <c r="G42" s="371"/>
      <c r="H42" s="372">
        <v>0</v>
      </c>
    </row>
    <row r="43" spans="1:8">
      <c r="A43" s="57">
        <v>22</v>
      </c>
      <c r="B43" s="60" t="s">
        <v>176</v>
      </c>
      <c r="C43" s="371">
        <v>29774.670000000027</v>
      </c>
      <c r="D43" s="371">
        <v>171700</v>
      </c>
      <c r="E43" s="372">
        <v>201474.67000000004</v>
      </c>
      <c r="F43" s="371">
        <v>200900.74000000005</v>
      </c>
      <c r="G43" s="371"/>
      <c r="H43" s="372">
        <v>200900.74000000005</v>
      </c>
    </row>
    <row r="44" spans="1:8">
      <c r="A44" s="57">
        <v>23</v>
      </c>
      <c r="B44" s="60" t="s">
        <v>175</v>
      </c>
      <c r="C44" s="371">
        <v>4988.4399999999996</v>
      </c>
      <c r="D44" s="371">
        <v>0</v>
      </c>
      <c r="E44" s="372">
        <v>4988.4399999999996</v>
      </c>
      <c r="F44" s="371">
        <v>0</v>
      </c>
      <c r="G44" s="371"/>
      <c r="H44" s="372">
        <v>0</v>
      </c>
    </row>
    <row r="45" spans="1:8">
      <c r="A45" s="57">
        <v>24</v>
      </c>
      <c r="B45" s="63" t="s">
        <v>296</v>
      </c>
      <c r="C45" s="374">
        <v>1231981.6499999999</v>
      </c>
      <c r="D45" s="374">
        <v>171700</v>
      </c>
      <c r="E45" s="372">
        <v>1403681.65</v>
      </c>
      <c r="F45" s="374">
        <v>927235.47</v>
      </c>
      <c r="G45" s="374">
        <v>0</v>
      </c>
      <c r="H45" s="372">
        <v>927235.47</v>
      </c>
    </row>
    <row r="46" spans="1:8">
      <c r="A46" s="57"/>
      <c r="B46" s="250" t="s">
        <v>174</v>
      </c>
      <c r="C46" s="375"/>
      <c r="D46" s="375"/>
      <c r="E46" s="376"/>
      <c r="F46" s="375"/>
      <c r="G46" s="375"/>
      <c r="H46" s="377"/>
    </row>
    <row r="47" spans="1:8">
      <c r="A47" s="57">
        <v>25</v>
      </c>
      <c r="B47" s="60" t="s">
        <v>173</v>
      </c>
      <c r="C47" s="371">
        <v>0</v>
      </c>
      <c r="D47" s="371"/>
      <c r="E47" s="372">
        <v>0</v>
      </c>
      <c r="F47" s="371">
        <v>0</v>
      </c>
      <c r="G47" s="371"/>
      <c r="H47" s="373">
        <v>0</v>
      </c>
    </row>
    <row r="48" spans="1:8">
      <c r="A48" s="57">
        <v>26</v>
      </c>
      <c r="B48" s="60" t="s">
        <v>172</v>
      </c>
      <c r="C48" s="371">
        <v>204660.84</v>
      </c>
      <c r="D48" s="371">
        <v>0</v>
      </c>
      <c r="E48" s="372">
        <v>204660.84</v>
      </c>
      <c r="F48" s="371">
        <v>291213.85000000003</v>
      </c>
      <c r="G48" s="371"/>
      <c r="H48" s="373">
        <v>291213.85000000003</v>
      </c>
    </row>
    <row r="49" spans="1:8">
      <c r="A49" s="57">
        <v>27</v>
      </c>
      <c r="B49" s="60" t="s">
        <v>171</v>
      </c>
      <c r="C49" s="371">
        <v>3464519.8499999996</v>
      </c>
      <c r="D49" s="371"/>
      <c r="E49" s="372">
        <v>3464519.8499999996</v>
      </c>
      <c r="F49" s="371">
        <v>2692839.09</v>
      </c>
      <c r="G49" s="371"/>
      <c r="H49" s="373">
        <v>2692839.09</v>
      </c>
    </row>
    <row r="50" spans="1:8">
      <c r="A50" s="57">
        <v>28</v>
      </c>
      <c r="B50" s="60" t="s">
        <v>170</v>
      </c>
      <c r="C50" s="371">
        <v>17083.34</v>
      </c>
      <c r="D50" s="371">
        <v>0</v>
      </c>
      <c r="E50" s="372">
        <v>17083.34</v>
      </c>
      <c r="F50" s="371">
        <v>19811.699999999997</v>
      </c>
      <c r="G50" s="371"/>
      <c r="H50" s="373">
        <v>19811.699999999997</v>
      </c>
    </row>
    <row r="51" spans="1:8">
      <c r="A51" s="57">
        <v>29</v>
      </c>
      <c r="B51" s="60" t="s">
        <v>169</v>
      </c>
      <c r="C51" s="371">
        <v>495155.67999999993</v>
      </c>
      <c r="D51" s="371">
        <v>0</v>
      </c>
      <c r="E51" s="372">
        <v>495155.67999999993</v>
      </c>
      <c r="F51" s="371">
        <v>495489.86</v>
      </c>
      <c r="G51" s="371"/>
      <c r="H51" s="373">
        <v>495489.86</v>
      </c>
    </row>
    <row r="52" spans="1:8">
      <c r="A52" s="57">
        <v>30</v>
      </c>
      <c r="B52" s="60" t="s">
        <v>168</v>
      </c>
      <c r="C52" s="371">
        <v>1680819.2699999998</v>
      </c>
      <c r="D52" s="371"/>
      <c r="E52" s="372">
        <v>1680819.2699999998</v>
      </c>
      <c r="F52" s="371">
        <v>993563.72</v>
      </c>
      <c r="G52" s="371"/>
      <c r="H52" s="373">
        <v>993563.72</v>
      </c>
    </row>
    <row r="53" spans="1:8">
      <c r="A53" s="57">
        <v>31</v>
      </c>
      <c r="B53" s="63" t="s">
        <v>297</v>
      </c>
      <c r="C53" s="374">
        <v>5862238.9799999986</v>
      </c>
      <c r="D53" s="374">
        <v>0</v>
      </c>
      <c r="E53" s="372">
        <v>5862238.9799999986</v>
      </c>
      <c r="F53" s="374">
        <v>4492918.22</v>
      </c>
      <c r="G53" s="374">
        <v>0</v>
      </c>
      <c r="H53" s="372">
        <v>4492918.22</v>
      </c>
    </row>
    <row r="54" spans="1:8">
      <c r="A54" s="57">
        <v>32</v>
      </c>
      <c r="B54" s="63" t="s">
        <v>298</v>
      </c>
      <c r="C54" s="374">
        <v>-4630257.3299999982</v>
      </c>
      <c r="D54" s="374">
        <v>171700</v>
      </c>
      <c r="E54" s="372">
        <v>-4458557.3299999982</v>
      </c>
      <c r="F54" s="374">
        <v>-3565682.75</v>
      </c>
      <c r="G54" s="374">
        <v>0</v>
      </c>
      <c r="H54" s="372">
        <v>-3565682.75</v>
      </c>
    </row>
    <row r="55" spans="1:8">
      <c r="A55" s="57"/>
      <c r="B55" s="64"/>
      <c r="C55" s="379"/>
      <c r="D55" s="379"/>
      <c r="E55" s="376"/>
      <c r="F55" s="379"/>
      <c r="G55" s="379"/>
      <c r="H55" s="377"/>
    </row>
    <row r="56" spans="1:8">
      <c r="A56" s="57">
        <v>33</v>
      </c>
      <c r="B56" s="63" t="s">
        <v>167</v>
      </c>
      <c r="C56" s="374">
        <v>-994716.69287186349</v>
      </c>
      <c r="D56" s="374">
        <v>3696266.2281467794</v>
      </c>
      <c r="E56" s="372">
        <v>2701549.5352749159</v>
      </c>
      <c r="F56" s="374">
        <v>2176278.238549999</v>
      </c>
      <c r="G56" s="374">
        <v>0</v>
      </c>
      <c r="H56" s="373">
        <v>2176278.238549999</v>
      </c>
    </row>
    <row r="57" spans="1:8">
      <c r="A57" s="57"/>
      <c r="B57" s="64"/>
      <c r="C57" s="379"/>
      <c r="D57" s="379"/>
      <c r="E57" s="376"/>
      <c r="F57" s="379"/>
      <c r="G57" s="379"/>
      <c r="H57" s="377"/>
    </row>
    <row r="58" spans="1:8">
      <c r="A58" s="57">
        <v>34</v>
      </c>
      <c r="B58" s="60" t="s">
        <v>166</v>
      </c>
      <c r="C58" s="371">
        <v>-244926.97999999984</v>
      </c>
      <c r="D58" s="371" t="s">
        <v>427</v>
      </c>
      <c r="E58" s="372">
        <v>-244926.97999999984</v>
      </c>
      <c r="F58" s="371">
        <v>290501.70316999994</v>
      </c>
      <c r="G58" s="371" t="s">
        <v>427</v>
      </c>
      <c r="H58" s="373">
        <v>290501.70316999994</v>
      </c>
    </row>
    <row r="59" spans="1:8" s="251" customFormat="1">
      <c r="A59" s="57">
        <v>35</v>
      </c>
      <c r="B59" s="60" t="s">
        <v>165</v>
      </c>
      <c r="C59" s="371">
        <v>231892.92936719951</v>
      </c>
      <c r="D59" s="371" t="s">
        <v>427</v>
      </c>
      <c r="E59" s="372">
        <v>231892.92936719951</v>
      </c>
      <c r="F59" s="371">
        <v>0</v>
      </c>
      <c r="G59" s="371" t="s">
        <v>427</v>
      </c>
      <c r="H59" s="373">
        <v>0</v>
      </c>
    </row>
    <row r="60" spans="1:8">
      <c r="A60" s="57">
        <v>36</v>
      </c>
      <c r="B60" s="60" t="s">
        <v>164</v>
      </c>
      <c r="C60" s="371">
        <v>-402.3581000000122</v>
      </c>
      <c r="D60" s="371" t="s">
        <v>427</v>
      </c>
      <c r="E60" s="372">
        <v>-402.3581000000122</v>
      </c>
      <c r="F60" s="371">
        <v>60970.939999999995</v>
      </c>
      <c r="G60" s="371" t="s">
        <v>427</v>
      </c>
      <c r="H60" s="373">
        <v>60970.939999999995</v>
      </c>
    </row>
    <row r="61" spans="1:8">
      <c r="A61" s="57">
        <v>37</v>
      </c>
      <c r="B61" s="63" t="s">
        <v>163</v>
      </c>
      <c r="C61" s="374">
        <v>-13436.408732800337</v>
      </c>
      <c r="D61" s="374">
        <v>0</v>
      </c>
      <c r="E61" s="372">
        <v>-13436.408732800337</v>
      </c>
      <c r="F61" s="374">
        <v>351472.64316999994</v>
      </c>
      <c r="G61" s="374">
        <v>0</v>
      </c>
      <c r="H61" s="373">
        <v>351472.64316999994</v>
      </c>
    </row>
    <row r="62" spans="1:8">
      <c r="A62" s="57"/>
      <c r="B62" s="66"/>
      <c r="C62" s="375"/>
      <c r="D62" s="375"/>
      <c r="E62" s="376"/>
      <c r="F62" s="375"/>
      <c r="G62" s="375"/>
      <c r="H62" s="377"/>
    </row>
    <row r="63" spans="1:8">
      <c r="A63" s="57">
        <v>38</v>
      </c>
      <c r="B63" s="67" t="s">
        <v>162</v>
      </c>
      <c r="C63" s="374">
        <v>-981280.28413906321</v>
      </c>
      <c r="D63" s="374">
        <v>3696266.2281467794</v>
      </c>
      <c r="E63" s="372">
        <v>2714985.9440077161</v>
      </c>
      <c r="F63" s="374">
        <v>1824805.5953799989</v>
      </c>
      <c r="G63" s="374">
        <v>0</v>
      </c>
      <c r="H63" s="373">
        <v>1824805.5953799989</v>
      </c>
    </row>
    <row r="64" spans="1:8">
      <c r="A64" s="55">
        <v>39</v>
      </c>
      <c r="B64" s="60" t="s">
        <v>161</v>
      </c>
      <c r="C64" s="381">
        <v>102723</v>
      </c>
      <c r="D64" s="381"/>
      <c r="E64" s="372">
        <v>102723</v>
      </c>
      <c r="F64" s="381">
        <v>40722.5</v>
      </c>
      <c r="G64" s="381"/>
      <c r="H64" s="373">
        <v>40722.5</v>
      </c>
    </row>
    <row r="65" spans="1:8">
      <c r="A65" s="57">
        <v>40</v>
      </c>
      <c r="B65" s="63" t="s">
        <v>160</v>
      </c>
      <c r="C65" s="374">
        <v>-1084003.2841390632</v>
      </c>
      <c r="D65" s="374">
        <v>3696266.2281467794</v>
      </c>
      <c r="E65" s="372">
        <v>2612262.9440077161</v>
      </c>
      <c r="F65" s="374">
        <v>1784083.0953799989</v>
      </c>
      <c r="G65" s="374">
        <v>0</v>
      </c>
      <c r="H65" s="373">
        <v>1784083.0953799989</v>
      </c>
    </row>
    <row r="66" spans="1:8">
      <c r="A66" s="55">
        <v>41</v>
      </c>
      <c r="B66" s="60" t="s">
        <v>159</v>
      </c>
      <c r="C66" s="381"/>
      <c r="D66" s="381"/>
      <c r="E66" s="372">
        <v>0</v>
      </c>
      <c r="F66" s="381"/>
      <c r="G66" s="381"/>
      <c r="H66" s="373">
        <v>0</v>
      </c>
    </row>
    <row r="67" spans="1:8" ht="13.5" thickBot="1">
      <c r="A67" s="68">
        <v>42</v>
      </c>
      <c r="B67" s="69" t="s">
        <v>158</v>
      </c>
      <c r="C67" s="382">
        <v>-1084003.2841390632</v>
      </c>
      <c r="D67" s="382">
        <v>3696266.2281467794</v>
      </c>
      <c r="E67" s="383">
        <v>2612262.9440077161</v>
      </c>
      <c r="F67" s="382">
        <v>1784083.0953799989</v>
      </c>
      <c r="G67" s="382">
        <v>0</v>
      </c>
      <c r="H67" s="384">
        <v>1784083.0953799989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H53"/>
  <sheetViews>
    <sheetView showGridLines="0" zoomScaleNormal="100" workbookViewId="0">
      <selection activeCell="D8" sqref="D8"/>
    </sheetView>
  </sheetViews>
  <sheetFormatPr defaultColWidth="9.140625" defaultRowHeight="14.25"/>
  <cols>
    <col min="1" max="1" width="9.5703125" style="6" bestFit="1" customWidth="1"/>
    <col min="2" max="2" width="72.28515625" style="6" customWidth="1"/>
    <col min="3" max="8" width="12.7109375" style="6" customWidth="1"/>
    <col min="9" max="16384" width="9.140625" style="6"/>
  </cols>
  <sheetData>
    <row r="1" spans="1:8">
      <c r="A1" s="340" t="s">
        <v>33</v>
      </c>
      <c r="B1" s="343" t="str">
        <f>'1. key ratios '!B1</f>
        <v>JSC Isbank Georgia</v>
      </c>
    </row>
    <row r="2" spans="1:8">
      <c r="A2" s="340" t="s">
        <v>34</v>
      </c>
      <c r="B2" s="342">
        <f>'1. key ratios '!B2</f>
        <v>43008</v>
      </c>
    </row>
    <row r="3" spans="1:8">
      <c r="A3" s="5"/>
    </row>
    <row r="4" spans="1:8" ht="15" thickBot="1">
      <c r="A4" s="5" t="s">
        <v>77</v>
      </c>
      <c r="B4" s="5"/>
      <c r="C4" s="227"/>
      <c r="D4" s="227"/>
      <c r="E4" s="227"/>
      <c r="F4" s="228"/>
      <c r="G4" s="228"/>
      <c r="H4" s="385" t="s">
        <v>76</v>
      </c>
    </row>
    <row r="5" spans="1:8">
      <c r="A5" s="431" t="s">
        <v>7</v>
      </c>
      <c r="B5" s="433" t="s">
        <v>366</v>
      </c>
      <c r="C5" s="427" t="s">
        <v>71</v>
      </c>
      <c r="D5" s="428"/>
      <c r="E5" s="429"/>
      <c r="F5" s="427" t="s">
        <v>75</v>
      </c>
      <c r="G5" s="428"/>
      <c r="H5" s="430"/>
    </row>
    <row r="6" spans="1:8">
      <c r="A6" s="432"/>
      <c r="B6" s="434"/>
      <c r="C6" s="362" t="s">
        <v>312</v>
      </c>
      <c r="D6" s="362" t="s">
        <v>131</v>
      </c>
      <c r="E6" s="362" t="s">
        <v>114</v>
      </c>
      <c r="F6" s="362" t="s">
        <v>312</v>
      </c>
      <c r="G6" s="362" t="s">
        <v>131</v>
      </c>
      <c r="H6" s="363" t="s">
        <v>114</v>
      </c>
    </row>
    <row r="7" spans="1:8" s="24" customFormat="1" ht="15.75">
      <c r="A7" s="229">
        <v>1</v>
      </c>
      <c r="B7" s="230" t="s">
        <v>400</v>
      </c>
      <c r="C7" s="386">
        <v>884857.41999999993</v>
      </c>
      <c r="D7" s="386">
        <v>8936581.1099999994</v>
      </c>
      <c r="E7" s="386">
        <v>9821438.5299999993</v>
      </c>
      <c r="F7" s="386">
        <v>1643106.71</v>
      </c>
      <c r="G7" s="386">
        <v>4433261.47</v>
      </c>
      <c r="H7" s="387">
        <v>6076368.1799999997</v>
      </c>
    </row>
    <row r="8" spans="1:8" s="24" customFormat="1" ht="15.75">
      <c r="A8" s="229">
        <v>1.1000000000000001</v>
      </c>
      <c r="B8" s="285" t="s">
        <v>331</v>
      </c>
      <c r="C8" s="388">
        <v>779500</v>
      </c>
      <c r="D8" s="388">
        <v>8924197.6099999994</v>
      </c>
      <c r="E8" s="386">
        <v>9703697.6099999994</v>
      </c>
      <c r="F8" s="388">
        <v>1431726</v>
      </c>
      <c r="G8" s="388">
        <v>4433261.47</v>
      </c>
      <c r="H8" s="387">
        <v>5864987.4699999997</v>
      </c>
    </row>
    <row r="9" spans="1:8" s="24" customFormat="1" ht="15.75">
      <c r="A9" s="229">
        <v>1.2</v>
      </c>
      <c r="B9" s="285" t="s">
        <v>332</v>
      </c>
      <c r="C9" s="388"/>
      <c r="D9" s="388"/>
      <c r="E9" s="386">
        <v>0</v>
      </c>
      <c r="F9" s="388"/>
      <c r="G9" s="388"/>
      <c r="H9" s="387">
        <v>0</v>
      </c>
    </row>
    <row r="10" spans="1:8" s="24" customFormat="1" ht="15.75">
      <c r="A10" s="229">
        <v>1.3</v>
      </c>
      <c r="B10" s="285" t="s">
        <v>333</v>
      </c>
      <c r="C10" s="388">
        <v>105357.41999999998</v>
      </c>
      <c r="D10" s="388">
        <v>12383.5</v>
      </c>
      <c r="E10" s="386">
        <v>117740.91999999998</v>
      </c>
      <c r="F10" s="388">
        <v>211380.70999999985</v>
      </c>
      <c r="G10" s="388">
        <v>0</v>
      </c>
      <c r="H10" s="387">
        <v>211380.70999999985</v>
      </c>
    </row>
    <row r="11" spans="1:8" s="24" customFormat="1" ht="15.75">
      <c r="A11" s="229">
        <v>1.4</v>
      </c>
      <c r="B11" s="285" t="s">
        <v>313</v>
      </c>
      <c r="C11" s="388"/>
      <c r="D11" s="388"/>
      <c r="E11" s="386">
        <v>0</v>
      </c>
      <c r="F11" s="388"/>
      <c r="G11" s="388"/>
      <c r="H11" s="387">
        <v>0</v>
      </c>
    </row>
    <row r="12" spans="1:8" s="24" customFormat="1" ht="29.25" customHeight="1">
      <c r="A12" s="229">
        <v>2</v>
      </c>
      <c r="B12" s="232" t="s">
        <v>335</v>
      </c>
      <c r="C12" s="386"/>
      <c r="D12" s="386"/>
      <c r="E12" s="386">
        <v>0</v>
      </c>
      <c r="F12" s="386"/>
      <c r="G12" s="386"/>
      <c r="H12" s="387">
        <v>0</v>
      </c>
    </row>
    <row r="13" spans="1:8" s="24" customFormat="1" ht="19.899999999999999" customHeight="1">
      <c r="A13" s="229">
        <v>3</v>
      </c>
      <c r="B13" s="232" t="s">
        <v>334</v>
      </c>
      <c r="C13" s="386">
        <v>0</v>
      </c>
      <c r="D13" s="386">
        <v>0</v>
      </c>
      <c r="E13" s="386">
        <v>0</v>
      </c>
      <c r="F13" s="386">
        <v>0</v>
      </c>
      <c r="G13" s="386">
        <v>0</v>
      </c>
      <c r="H13" s="387">
        <v>0</v>
      </c>
    </row>
    <row r="14" spans="1:8" s="24" customFormat="1" ht="15.75">
      <c r="A14" s="229">
        <v>3.1</v>
      </c>
      <c r="B14" s="286" t="s">
        <v>314</v>
      </c>
      <c r="C14" s="388"/>
      <c r="D14" s="388"/>
      <c r="E14" s="386">
        <v>0</v>
      </c>
      <c r="F14" s="388"/>
      <c r="G14" s="388"/>
      <c r="H14" s="387">
        <v>0</v>
      </c>
    </row>
    <row r="15" spans="1:8" s="24" customFormat="1" ht="15.75">
      <c r="A15" s="229">
        <v>3.2</v>
      </c>
      <c r="B15" s="286" t="s">
        <v>315</v>
      </c>
      <c r="C15" s="388"/>
      <c r="D15" s="388"/>
      <c r="E15" s="386">
        <v>0</v>
      </c>
      <c r="F15" s="388"/>
      <c r="G15" s="388"/>
      <c r="H15" s="387">
        <v>0</v>
      </c>
    </row>
    <row r="16" spans="1:8" s="24" customFormat="1" ht="15.75">
      <c r="A16" s="229">
        <v>4</v>
      </c>
      <c r="B16" s="289" t="s">
        <v>345</v>
      </c>
      <c r="C16" s="386">
        <v>0</v>
      </c>
      <c r="D16" s="386">
        <v>58792951.228950001</v>
      </c>
      <c r="E16" s="386">
        <v>58792951.228950001</v>
      </c>
      <c r="F16" s="386">
        <v>0</v>
      </c>
      <c r="G16" s="386">
        <v>221865874.58817101</v>
      </c>
      <c r="H16" s="387">
        <v>221865874.58817101</v>
      </c>
    </row>
    <row r="17" spans="1:8" s="24" customFormat="1" ht="15.75">
      <c r="A17" s="229">
        <v>4.0999999999999996</v>
      </c>
      <c r="B17" s="286" t="s">
        <v>336</v>
      </c>
      <c r="C17" s="388"/>
      <c r="D17" s="388">
        <v>57202121</v>
      </c>
      <c r="E17" s="386">
        <v>57202121</v>
      </c>
      <c r="F17" s="388"/>
      <c r="G17" s="388"/>
      <c r="H17" s="387">
        <v>0</v>
      </c>
    </row>
    <row r="18" spans="1:8" s="24" customFormat="1" ht="15.75">
      <c r="A18" s="229">
        <v>4.2</v>
      </c>
      <c r="B18" s="286" t="s">
        <v>330</v>
      </c>
      <c r="C18" s="388">
        <v>0</v>
      </c>
      <c r="D18" s="388">
        <v>1590830.2289500001</v>
      </c>
      <c r="E18" s="386">
        <v>1590830.2289500001</v>
      </c>
      <c r="F18" s="388">
        <v>0</v>
      </c>
      <c r="G18" s="388">
        <v>221865874.58817101</v>
      </c>
      <c r="H18" s="387">
        <v>221865874.58817101</v>
      </c>
    </row>
    <row r="19" spans="1:8" s="24" customFormat="1" ht="15.75">
      <c r="A19" s="229">
        <v>5</v>
      </c>
      <c r="B19" s="232" t="s">
        <v>344</v>
      </c>
      <c r="C19" s="386">
        <v>11127010</v>
      </c>
      <c r="D19" s="386">
        <v>233691210.65175277</v>
      </c>
      <c r="E19" s="386">
        <v>244818220.65175277</v>
      </c>
      <c r="F19" s="386">
        <v>0</v>
      </c>
      <c r="G19" s="386">
        <v>580967833.58018804</v>
      </c>
      <c r="H19" s="387">
        <v>580967833.58018804</v>
      </c>
    </row>
    <row r="20" spans="1:8" s="24" customFormat="1" ht="15.75">
      <c r="A20" s="229">
        <v>5.0999999999999996</v>
      </c>
      <c r="B20" s="287" t="s">
        <v>318</v>
      </c>
      <c r="C20" s="388">
        <v>32000</v>
      </c>
      <c r="D20" s="388">
        <v>51360464.976980001</v>
      </c>
      <c r="E20" s="386">
        <v>51392464.976980001</v>
      </c>
      <c r="F20" s="388"/>
      <c r="G20" s="388"/>
      <c r="H20" s="387">
        <v>0</v>
      </c>
    </row>
    <row r="21" spans="1:8" s="24" customFormat="1" ht="15.75">
      <c r="A21" s="229">
        <v>5.2</v>
      </c>
      <c r="B21" s="287" t="s">
        <v>317</v>
      </c>
      <c r="C21" s="388"/>
      <c r="D21" s="388"/>
      <c r="E21" s="386">
        <v>0</v>
      </c>
      <c r="F21" s="388"/>
      <c r="G21" s="388"/>
      <c r="H21" s="387">
        <v>0</v>
      </c>
    </row>
    <row r="22" spans="1:8" s="24" customFormat="1" ht="15.75">
      <c r="A22" s="229">
        <v>5.3</v>
      </c>
      <c r="B22" s="287" t="s">
        <v>316</v>
      </c>
      <c r="C22" s="389">
        <v>0</v>
      </c>
      <c r="D22" s="389">
        <v>165041956.28881389</v>
      </c>
      <c r="E22" s="386">
        <v>165041956.28881389</v>
      </c>
      <c r="F22" s="389">
        <v>0</v>
      </c>
      <c r="G22" s="389">
        <v>0</v>
      </c>
      <c r="H22" s="387">
        <v>0</v>
      </c>
    </row>
    <row r="23" spans="1:8" s="24" customFormat="1" ht="15.75">
      <c r="A23" s="229" t="s">
        <v>17</v>
      </c>
      <c r="B23" s="233" t="s">
        <v>78</v>
      </c>
      <c r="C23" s="388"/>
      <c r="D23" s="388">
        <v>13209942.154642615</v>
      </c>
      <c r="E23" s="386">
        <v>13209942.154642615</v>
      </c>
      <c r="F23" s="388"/>
      <c r="G23" s="388"/>
      <c r="H23" s="387">
        <v>0</v>
      </c>
    </row>
    <row r="24" spans="1:8" s="24" customFormat="1" ht="15.75">
      <c r="A24" s="229" t="s">
        <v>18</v>
      </c>
      <c r="B24" s="233" t="s">
        <v>79</v>
      </c>
      <c r="C24" s="388"/>
      <c r="D24" s="388">
        <v>131142049.76628378</v>
      </c>
      <c r="E24" s="386">
        <v>131142049.76628378</v>
      </c>
      <c r="F24" s="388"/>
      <c r="G24" s="388"/>
      <c r="H24" s="387">
        <v>0</v>
      </c>
    </row>
    <row r="25" spans="1:8" s="24" customFormat="1" ht="15.75">
      <c r="A25" s="229" t="s">
        <v>19</v>
      </c>
      <c r="B25" s="233" t="s">
        <v>80</v>
      </c>
      <c r="C25" s="388"/>
      <c r="D25" s="388">
        <v>1078586.0794221698</v>
      </c>
      <c r="E25" s="386">
        <v>1078586.0794221698</v>
      </c>
      <c r="F25" s="388"/>
      <c r="G25" s="388"/>
      <c r="H25" s="387">
        <v>0</v>
      </c>
    </row>
    <row r="26" spans="1:8" s="24" customFormat="1" ht="15.75">
      <c r="A26" s="229" t="s">
        <v>20</v>
      </c>
      <c r="B26" s="233" t="s">
        <v>81</v>
      </c>
      <c r="C26" s="388"/>
      <c r="D26" s="388">
        <v>19531330.000551142</v>
      </c>
      <c r="E26" s="386">
        <v>19531330.000551142</v>
      </c>
      <c r="F26" s="388"/>
      <c r="G26" s="388"/>
      <c r="H26" s="387">
        <v>0</v>
      </c>
    </row>
    <row r="27" spans="1:8" s="24" customFormat="1" ht="15.75">
      <c r="A27" s="229" t="s">
        <v>21</v>
      </c>
      <c r="B27" s="233" t="s">
        <v>82</v>
      </c>
      <c r="C27" s="388"/>
      <c r="D27" s="388">
        <v>80048.287914181594</v>
      </c>
      <c r="E27" s="386">
        <v>80048.287914181594</v>
      </c>
      <c r="F27" s="388"/>
      <c r="G27" s="388"/>
      <c r="H27" s="387">
        <v>0</v>
      </c>
    </row>
    <row r="28" spans="1:8" s="24" customFormat="1" ht="15.75">
      <c r="A28" s="229">
        <v>5.4</v>
      </c>
      <c r="B28" s="287" t="s">
        <v>319</v>
      </c>
      <c r="C28" s="388"/>
      <c r="D28" s="388">
        <v>451188.72052174748</v>
      </c>
      <c r="E28" s="386">
        <v>451188.72052174748</v>
      </c>
      <c r="F28" s="388"/>
      <c r="G28" s="388"/>
      <c r="H28" s="387">
        <v>0</v>
      </c>
    </row>
    <row r="29" spans="1:8" s="24" customFormat="1" ht="15.75">
      <c r="A29" s="229">
        <v>5.5</v>
      </c>
      <c r="B29" s="287" t="s">
        <v>320</v>
      </c>
      <c r="C29" s="388"/>
      <c r="D29" s="388">
        <v>16384127.960435649</v>
      </c>
      <c r="E29" s="386">
        <v>16384127.960435649</v>
      </c>
      <c r="F29" s="388"/>
      <c r="G29" s="388"/>
      <c r="H29" s="387">
        <v>0</v>
      </c>
    </row>
    <row r="30" spans="1:8" s="24" customFormat="1" ht="15.75">
      <c r="A30" s="229">
        <v>5.6</v>
      </c>
      <c r="B30" s="287" t="s">
        <v>321</v>
      </c>
      <c r="C30" s="388"/>
      <c r="D30" s="388">
        <v>0</v>
      </c>
      <c r="E30" s="386">
        <v>0</v>
      </c>
      <c r="F30" s="388"/>
      <c r="G30" s="388"/>
      <c r="H30" s="387">
        <v>0</v>
      </c>
    </row>
    <row r="31" spans="1:8" s="24" customFormat="1" ht="15.75">
      <c r="A31" s="229">
        <v>5.7</v>
      </c>
      <c r="B31" s="287" t="s">
        <v>82</v>
      </c>
      <c r="C31" s="388">
        <v>11095010</v>
      </c>
      <c r="D31" s="388">
        <v>453472.70500146592</v>
      </c>
      <c r="E31" s="386">
        <v>11548482.705001466</v>
      </c>
      <c r="F31" s="388"/>
      <c r="G31" s="388"/>
      <c r="H31" s="387">
        <v>0</v>
      </c>
    </row>
    <row r="32" spans="1:8" s="24" customFormat="1" ht="15.75">
      <c r="A32" s="229">
        <v>6</v>
      </c>
      <c r="B32" s="232" t="s">
        <v>350</v>
      </c>
      <c r="C32" s="386">
        <v>0</v>
      </c>
      <c r="D32" s="386">
        <v>0</v>
      </c>
      <c r="E32" s="386">
        <v>0</v>
      </c>
      <c r="F32" s="386">
        <v>0</v>
      </c>
      <c r="G32" s="386">
        <v>0</v>
      </c>
      <c r="H32" s="387">
        <v>0</v>
      </c>
    </row>
    <row r="33" spans="1:8" s="24" customFormat="1" ht="15.75">
      <c r="A33" s="229">
        <v>6.1</v>
      </c>
      <c r="B33" s="288" t="s">
        <v>340</v>
      </c>
      <c r="C33" s="388"/>
      <c r="D33" s="388"/>
      <c r="E33" s="386">
        <v>0</v>
      </c>
      <c r="F33" s="388"/>
      <c r="G33" s="388"/>
      <c r="H33" s="387">
        <v>0</v>
      </c>
    </row>
    <row r="34" spans="1:8" s="24" customFormat="1" ht="15.75">
      <c r="A34" s="229">
        <v>6.2</v>
      </c>
      <c r="B34" s="288" t="s">
        <v>341</v>
      </c>
      <c r="C34" s="388"/>
      <c r="D34" s="388"/>
      <c r="E34" s="386">
        <v>0</v>
      </c>
      <c r="F34" s="388"/>
      <c r="G34" s="388"/>
      <c r="H34" s="387">
        <v>0</v>
      </c>
    </row>
    <row r="35" spans="1:8" s="24" customFormat="1" ht="15.75">
      <c r="A35" s="229">
        <v>6.3</v>
      </c>
      <c r="B35" s="288" t="s">
        <v>337</v>
      </c>
      <c r="C35" s="388"/>
      <c r="D35" s="388"/>
      <c r="E35" s="386">
        <v>0</v>
      </c>
      <c r="F35" s="388"/>
      <c r="G35" s="388"/>
      <c r="H35" s="387">
        <v>0</v>
      </c>
    </row>
    <row r="36" spans="1:8" s="24" customFormat="1" ht="15.75">
      <c r="A36" s="229">
        <v>6.4</v>
      </c>
      <c r="B36" s="288" t="s">
        <v>338</v>
      </c>
      <c r="C36" s="388"/>
      <c r="D36" s="388"/>
      <c r="E36" s="386">
        <v>0</v>
      </c>
      <c r="F36" s="388"/>
      <c r="G36" s="388"/>
      <c r="H36" s="387">
        <v>0</v>
      </c>
    </row>
    <row r="37" spans="1:8" s="24" customFormat="1" ht="15.75">
      <c r="A37" s="229">
        <v>6.5</v>
      </c>
      <c r="B37" s="288" t="s">
        <v>339</v>
      </c>
      <c r="C37" s="388"/>
      <c r="D37" s="388"/>
      <c r="E37" s="386">
        <v>0</v>
      </c>
      <c r="F37" s="388"/>
      <c r="G37" s="388"/>
      <c r="H37" s="387">
        <v>0</v>
      </c>
    </row>
    <row r="38" spans="1:8" s="24" customFormat="1" ht="15.75">
      <c r="A38" s="229">
        <v>6.6</v>
      </c>
      <c r="B38" s="288" t="s">
        <v>342</v>
      </c>
      <c r="C38" s="388"/>
      <c r="D38" s="388"/>
      <c r="E38" s="386">
        <v>0</v>
      </c>
      <c r="F38" s="388"/>
      <c r="G38" s="388"/>
      <c r="H38" s="387">
        <v>0</v>
      </c>
    </row>
    <row r="39" spans="1:8" s="24" customFormat="1" ht="15.75">
      <c r="A39" s="229">
        <v>6.7</v>
      </c>
      <c r="B39" s="288" t="s">
        <v>343</v>
      </c>
      <c r="C39" s="388"/>
      <c r="D39" s="388"/>
      <c r="E39" s="386">
        <v>0</v>
      </c>
      <c r="F39" s="388"/>
      <c r="G39" s="388"/>
      <c r="H39" s="387">
        <v>0</v>
      </c>
    </row>
    <row r="40" spans="1:8" s="24" customFormat="1" ht="15.75">
      <c r="A40" s="229">
        <v>7</v>
      </c>
      <c r="B40" s="232" t="s">
        <v>346</v>
      </c>
      <c r="C40" s="386">
        <v>38343.741304347837</v>
      </c>
      <c r="D40" s="386">
        <v>94848.459999999992</v>
      </c>
      <c r="E40" s="386">
        <v>133192.20130434784</v>
      </c>
      <c r="F40" s="386">
        <v>0</v>
      </c>
      <c r="G40" s="386">
        <v>0</v>
      </c>
      <c r="H40" s="387">
        <v>0</v>
      </c>
    </row>
    <row r="41" spans="1:8" s="24" customFormat="1" ht="15.75">
      <c r="A41" s="229">
        <v>7.1</v>
      </c>
      <c r="B41" s="231" t="s">
        <v>347</v>
      </c>
      <c r="C41" s="388"/>
      <c r="D41" s="388"/>
      <c r="E41" s="386">
        <v>0</v>
      </c>
      <c r="F41" s="388"/>
      <c r="G41" s="388"/>
      <c r="H41" s="387">
        <v>0</v>
      </c>
    </row>
    <row r="42" spans="1:8" s="24" customFormat="1" ht="25.5">
      <c r="A42" s="229">
        <v>7.2</v>
      </c>
      <c r="B42" s="231" t="s">
        <v>348</v>
      </c>
      <c r="C42" s="388"/>
      <c r="D42" s="388"/>
      <c r="E42" s="386">
        <v>0</v>
      </c>
      <c r="F42" s="388"/>
      <c r="G42" s="388"/>
      <c r="H42" s="387">
        <v>0</v>
      </c>
    </row>
    <row r="43" spans="1:8" s="24" customFormat="1" ht="25.5">
      <c r="A43" s="229">
        <v>7.3</v>
      </c>
      <c r="B43" s="231" t="s">
        <v>351</v>
      </c>
      <c r="C43" s="388"/>
      <c r="D43" s="388"/>
      <c r="E43" s="386">
        <v>0</v>
      </c>
      <c r="F43" s="388"/>
      <c r="G43" s="388"/>
      <c r="H43" s="387">
        <v>0</v>
      </c>
    </row>
    <row r="44" spans="1:8" s="24" customFormat="1" ht="25.5">
      <c r="A44" s="229">
        <v>7.4</v>
      </c>
      <c r="B44" s="231" t="s">
        <v>352</v>
      </c>
      <c r="C44" s="388">
        <v>38343.741304347837</v>
      </c>
      <c r="D44" s="388">
        <v>94848.459999999992</v>
      </c>
      <c r="E44" s="386">
        <v>133192.20130434784</v>
      </c>
      <c r="F44" s="388"/>
      <c r="G44" s="388"/>
      <c r="H44" s="387">
        <v>0</v>
      </c>
    </row>
    <row r="45" spans="1:8" s="24" customFormat="1" ht="15.75">
      <c r="A45" s="229">
        <v>8</v>
      </c>
      <c r="B45" s="232" t="s">
        <v>329</v>
      </c>
      <c r="C45" s="386">
        <v>14940</v>
      </c>
      <c r="D45" s="386">
        <v>2538676.6747694062</v>
      </c>
      <c r="E45" s="386">
        <v>2553616.6747694062</v>
      </c>
      <c r="F45" s="386">
        <v>0</v>
      </c>
      <c r="G45" s="386">
        <v>0</v>
      </c>
      <c r="H45" s="387">
        <v>0</v>
      </c>
    </row>
    <row r="46" spans="1:8" s="24" customFormat="1" ht="15.75">
      <c r="A46" s="229">
        <v>8.1</v>
      </c>
      <c r="B46" s="286" t="s">
        <v>353</v>
      </c>
      <c r="C46" s="388"/>
      <c r="D46" s="388"/>
      <c r="E46" s="386">
        <v>0</v>
      </c>
      <c r="F46" s="388"/>
      <c r="G46" s="388"/>
      <c r="H46" s="387">
        <v>0</v>
      </c>
    </row>
    <row r="47" spans="1:8" s="24" customFormat="1" ht="15.75">
      <c r="A47" s="229">
        <v>8.1999999999999993</v>
      </c>
      <c r="B47" s="286" t="s">
        <v>354</v>
      </c>
      <c r="C47" s="388">
        <v>8340</v>
      </c>
      <c r="D47" s="388">
        <v>1070057.3717844996</v>
      </c>
      <c r="E47" s="386">
        <v>1078397.3717844996</v>
      </c>
      <c r="F47" s="388"/>
      <c r="G47" s="388"/>
      <c r="H47" s="387">
        <v>0</v>
      </c>
    </row>
    <row r="48" spans="1:8" s="24" customFormat="1" ht="15.75">
      <c r="A48" s="229">
        <v>8.3000000000000007</v>
      </c>
      <c r="B48" s="286" t="s">
        <v>355</v>
      </c>
      <c r="C48" s="388">
        <v>4200</v>
      </c>
      <c r="D48" s="388">
        <v>776255.4303065032</v>
      </c>
      <c r="E48" s="386">
        <v>780455.4303065032</v>
      </c>
      <c r="F48" s="388"/>
      <c r="G48" s="388"/>
      <c r="H48" s="387">
        <v>0</v>
      </c>
    </row>
    <row r="49" spans="1:8" s="24" customFormat="1" ht="15.75">
      <c r="A49" s="229">
        <v>8.4</v>
      </c>
      <c r="B49" s="286" t="s">
        <v>356</v>
      </c>
      <c r="C49" s="388">
        <v>1800</v>
      </c>
      <c r="D49" s="388">
        <v>384677.84017840371</v>
      </c>
      <c r="E49" s="386">
        <v>386477.84017840371</v>
      </c>
      <c r="F49" s="388"/>
      <c r="G49" s="388"/>
      <c r="H49" s="387">
        <v>0</v>
      </c>
    </row>
    <row r="50" spans="1:8" s="24" customFormat="1" ht="15.75">
      <c r="A50" s="229">
        <v>8.5</v>
      </c>
      <c r="B50" s="286" t="s">
        <v>357</v>
      </c>
      <c r="C50" s="388">
        <v>600</v>
      </c>
      <c r="D50" s="388">
        <v>175820.59</v>
      </c>
      <c r="E50" s="386">
        <v>176420.59</v>
      </c>
      <c r="F50" s="388"/>
      <c r="G50" s="388"/>
      <c r="H50" s="387">
        <v>0</v>
      </c>
    </row>
    <row r="51" spans="1:8" s="24" customFormat="1" ht="15.75">
      <c r="A51" s="229">
        <v>8.6</v>
      </c>
      <c r="B51" s="286" t="s">
        <v>358</v>
      </c>
      <c r="C51" s="388"/>
      <c r="D51" s="388">
        <v>131865.4425</v>
      </c>
      <c r="E51" s="386">
        <v>131865.4425</v>
      </c>
      <c r="F51" s="388"/>
      <c r="G51" s="388"/>
      <c r="H51" s="387">
        <v>0</v>
      </c>
    </row>
    <row r="52" spans="1:8" s="24" customFormat="1" ht="15.75">
      <c r="A52" s="229">
        <v>8.6999999999999993</v>
      </c>
      <c r="B52" s="286" t="s">
        <v>359</v>
      </c>
      <c r="C52" s="388"/>
      <c r="D52" s="388"/>
      <c r="E52" s="386">
        <v>0</v>
      </c>
      <c r="F52" s="388"/>
      <c r="G52" s="388"/>
      <c r="H52" s="387">
        <v>0</v>
      </c>
    </row>
    <row r="53" spans="1:8" s="24" customFormat="1" ht="16.5" thickBot="1">
      <c r="A53" s="234">
        <v>9</v>
      </c>
      <c r="B53" s="235" t="s">
        <v>349</v>
      </c>
      <c r="C53" s="390">
        <v>0</v>
      </c>
      <c r="D53" s="390">
        <v>0</v>
      </c>
      <c r="E53" s="390">
        <v>0</v>
      </c>
      <c r="F53" s="390"/>
      <c r="G53" s="390"/>
      <c r="H53" s="391"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1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9.5703125" style="5" bestFit="1" customWidth="1"/>
    <col min="2" max="2" width="93.5703125" style="5" customWidth="1"/>
    <col min="3" max="4" width="12.7109375" style="5" customWidth="1"/>
    <col min="5" max="11" width="9.7109375" style="50" customWidth="1"/>
    <col min="12" max="16384" width="9.140625" style="50"/>
  </cols>
  <sheetData>
    <row r="1" spans="1:8">
      <c r="A1" s="340" t="s">
        <v>33</v>
      </c>
      <c r="B1" s="343" t="str">
        <f>'1. key ratios '!B1</f>
        <v>JSC Isbank Georgia</v>
      </c>
      <c r="C1" s="4"/>
    </row>
    <row r="2" spans="1:8">
      <c r="A2" s="340" t="s">
        <v>34</v>
      </c>
      <c r="B2" s="342">
        <f>'1. key ratios '!B2</f>
        <v>43008</v>
      </c>
      <c r="C2" s="7"/>
      <c r="D2" s="8"/>
      <c r="E2" s="70"/>
      <c r="F2" s="70"/>
      <c r="G2" s="70"/>
      <c r="H2" s="70"/>
    </row>
    <row r="3" spans="1:8">
      <c r="A3" s="3"/>
      <c r="B3" s="4"/>
      <c r="C3" s="7"/>
      <c r="D3" s="8"/>
      <c r="E3" s="70"/>
      <c r="F3" s="70"/>
      <c r="G3" s="70"/>
      <c r="H3" s="70"/>
    </row>
    <row r="4" spans="1:8" ht="15" customHeight="1" thickBot="1">
      <c r="A4" s="8" t="s">
        <v>216</v>
      </c>
      <c r="B4" s="170" t="s">
        <v>322</v>
      </c>
      <c r="D4" s="71" t="s">
        <v>76</v>
      </c>
    </row>
    <row r="5" spans="1:8" ht="15" customHeight="1">
      <c r="A5" s="271" t="s">
        <v>7</v>
      </c>
      <c r="B5" s="272"/>
      <c r="C5" s="392" t="str">
        <f>'1. key ratios '!C5</f>
        <v xml:space="preserve"> 3Q 2017</v>
      </c>
      <c r="D5" s="393" t="str">
        <f>'1. key ratios '!D5</f>
        <v xml:space="preserve"> 2Q 2017</v>
      </c>
    </row>
    <row r="6" spans="1:8" ht="15" customHeight="1">
      <c r="A6" s="72">
        <v>1</v>
      </c>
      <c r="B6" s="73" t="s">
        <v>326</v>
      </c>
      <c r="C6" s="394">
        <f>C7+C9+C10+C11</f>
        <v>250764574.45297965</v>
      </c>
      <c r="D6" s="395">
        <f>D7+D9+D10+D11</f>
        <v>221572156.11796886</v>
      </c>
    </row>
    <row r="7" spans="1:8" ht="15" customHeight="1">
      <c r="A7" s="72">
        <v>1.1000000000000001</v>
      </c>
      <c r="B7" s="73" t="s">
        <v>215</v>
      </c>
      <c r="C7" s="74">
        <v>203857067.08415338</v>
      </c>
      <c r="D7" s="75">
        <v>182546179.48911884</v>
      </c>
    </row>
    <row r="8" spans="1:8">
      <c r="A8" s="72" t="s">
        <v>15</v>
      </c>
      <c r="B8" s="73" t="s">
        <v>214</v>
      </c>
      <c r="C8" s="74"/>
      <c r="D8" s="75"/>
    </row>
    <row r="9" spans="1:8" ht="15" customHeight="1">
      <c r="A9" s="72">
        <v>1.2</v>
      </c>
      <c r="B9" s="252" t="s">
        <v>213</v>
      </c>
      <c r="C9" s="74">
        <v>8659562.0700000003</v>
      </c>
      <c r="D9" s="75">
        <v>8152584.3225999996</v>
      </c>
    </row>
    <row r="10" spans="1:8" ht="15" customHeight="1">
      <c r="A10" s="72">
        <v>1.3</v>
      </c>
      <c r="B10" s="76" t="s">
        <v>130</v>
      </c>
      <c r="C10" s="77">
        <v>38247945.29882627</v>
      </c>
      <c r="D10" s="75">
        <v>30873392.306249999</v>
      </c>
    </row>
    <row r="11" spans="1:8" ht="15" customHeight="1">
      <c r="A11" s="72">
        <v>1.4</v>
      </c>
      <c r="B11" s="78" t="s">
        <v>31</v>
      </c>
      <c r="C11" s="77"/>
      <c r="D11" s="75"/>
    </row>
    <row r="12" spans="1:8" ht="15" customHeight="1">
      <c r="A12" s="72">
        <v>2</v>
      </c>
      <c r="B12" s="73" t="s">
        <v>323</v>
      </c>
      <c r="C12" s="74">
        <v>1983607</v>
      </c>
      <c r="D12" s="75">
        <v>1175539.3509519601</v>
      </c>
    </row>
    <row r="13" spans="1:8" ht="15" customHeight="1">
      <c r="A13" s="72">
        <v>3</v>
      </c>
      <c r="B13" s="73" t="s">
        <v>324</v>
      </c>
      <c r="C13" s="77">
        <v>7885874.0637703836</v>
      </c>
      <c r="D13" s="75">
        <v>7885874.0637703836</v>
      </c>
    </row>
    <row r="14" spans="1:8" ht="15" customHeight="1" thickBot="1">
      <c r="A14" s="79">
        <v>4</v>
      </c>
      <c r="B14" s="80" t="s">
        <v>325</v>
      </c>
      <c r="C14" s="396">
        <f>C6+C12+C13</f>
        <v>260634055.51675004</v>
      </c>
      <c r="D14" s="397">
        <f>D6+D12+D13</f>
        <v>230633569.53269121</v>
      </c>
    </row>
    <row r="15" spans="1:8" ht="15" customHeight="1">
      <c r="A15" s="81"/>
      <c r="B15" s="82"/>
      <c r="C15" s="82"/>
      <c r="D15" s="82"/>
    </row>
    <row r="16" spans="1:8">
      <c r="B16" s="83"/>
    </row>
    <row r="17" spans="1:4">
      <c r="B17" s="84"/>
    </row>
    <row r="18" spans="1:4">
      <c r="B18" s="84"/>
    </row>
    <row r="19" spans="1:4" ht="11.25">
      <c r="A19" s="50"/>
      <c r="B19" s="50"/>
      <c r="C19" s="50"/>
      <c r="D19" s="50"/>
    </row>
    <row r="20" spans="1:4" ht="11.25">
      <c r="A20" s="50"/>
      <c r="B20" s="50"/>
      <c r="C20" s="50"/>
      <c r="D20" s="50"/>
    </row>
    <row r="21" spans="1:4" ht="11.25">
      <c r="A21" s="50"/>
      <c r="B21" s="50"/>
      <c r="C21" s="50"/>
      <c r="D21" s="50"/>
    </row>
    <row r="22" spans="1:4" ht="11.25">
      <c r="A22" s="50"/>
      <c r="B22" s="50"/>
      <c r="C22" s="50"/>
      <c r="D22" s="50"/>
    </row>
    <row r="23" spans="1:4" ht="11.25">
      <c r="A23" s="50"/>
      <c r="B23" s="50"/>
      <c r="C23" s="50"/>
      <c r="D23" s="50"/>
    </row>
    <row r="24" spans="1:4" ht="11.25">
      <c r="A24" s="50"/>
      <c r="B24" s="50"/>
      <c r="C24" s="50"/>
      <c r="D24" s="50"/>
    </row>
    <row r="25" spans="1:4" ht="11.25">
      <c r="A25" s="50"/>
      <c r="B25" s="50"/>
      <c r="C25" s="50"/>
      <c r="D25" s="50"/>
    </row>
    <row r="26" spans="1:4" ht="11.25">
      <c r="A26" s="50"/>
      <c r="B26" s="50"/>
      <c r="C26" s="50"/>
      <c r="D26" s="50"/>
    </row>
    <row r="27" spans="1:4" ht="11.25">
      <c r="A27" s="50"/>
      <c r="B27" s="50"/>
      <c r="C27" s="50"/>
      <c r="D27" s="50"/>
    </row>
    <row r="28" spans="1:4" ht="11.25">
      <c r="A28" s="50"/>
      <c r="B28" s="50"/>
      <c r="C28" s="50"/>
      <c r="D28" s="50"/>
    </row>
    <row r="29" spans="1:4" ht="11.25">
      <c r="A29" s="50"/>
      <c r="B29" s="50"/>
      <c r="C29" s="50"/>
      <c r="D29" s="50"/>
    </row>
    <row r="30" spans="1:4" ht="11.25">
      <c r="A30" s="50"/>
      <c r="B30" s="50"/>
      <c r="C30" s="50"/>
      <c r="D30" s="50"/>
    </row>
    <row r="31" spans="1:4" ht="11.25">
      <c r="A31" s="50"/>
      <c r="B31" s="50"/>
      <c r="C31" s="50"/>
      <c r="D31" s="5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4"/>
  <sheetViews>
    <sheetView showGridLines="0" tabSelected="1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0" sqref="B10"/>
    </sheetView>
  </sheetViews>
  <sheetFormatPr defaultColWidth="9.140625" defaultRowHeight="14.25"/>
  <cols>
    <col min="1" max="1" width="9.5703125" style="5" bestFit="1" customWidth="1"/>
    <col min="2" max="2" width="90.42578125" style="5" bestFit="1" customWidth="1"/>
    <col min="3" max="3" width="9.140625" style="5"/>
    <col min="4" max="16384" width="9.140625" style="6"/>
  </cols>
  <sheetData>
    <row r="1" spans="1:8">
      <c r="A1" s="340" t="s">
        <v>33</v>
      </c>
      <c r="B1" s="343" t="str">
        <f>'1. key ratios '!B1</f>
        <v>JSC Isbank Georgia</v>
      </c>
    </row>
    <row r="2" spans="1:8">
      <c r="A2" s="340" t="s">
        <v>34</v>
      </c>
      <c r="B2" s="342">
        <f>'1. key ratios '!B2</f>
        <v>43008</v>
      </c>
    </row>
    <row r="4" spans="1:8" ht="16.5" customHeight="1" thickBot="1">
      <c r="A4" s="85" t="s">
        <v>83</v>
      </c>
      <c r="B4" s="86" t="s">
        <v>288</v>
      </c>
      <c r="C4" s="87"/>
    </row>
    <row r="5" spans="1:8">
      <c r="A5" s="88"/>
      <c r="B5" s="435" t="s">
        <v>84</v>
      </c>
      <c r="C5" s="436"/>
    </row>
    <row r="6" spans="1:8">
      <c r="A6" s="89">
        <v>1</v>
      </c>
      <c r="B6" s="90" t="s">
        <v>414</v>
      </c>
      <c r="C6" s="91"/>
    </row>
    <row r="7" spans="1:8">
      <c r="A7" s="89">
        <v>2</v>
      </c>
      <c r="B7" s="90" t="s">
        <v>415</v>
      </c>
      <c r="C7" s="91"/>
    </row>
    <row r="8" spans="1:8">
      <c r="A8" s="89">
        <v>3</v>
      </c>
      <c r="B8" s="90" t="s">
        <v>416</v>
      </c>
      <c r="C8" s="91"/>
    </row>
    <row r="9" spans="1:8">
      <c r="A9" s="89">
        <v>4</v>
      </c>
      <c r="B9" s="90" t="s">
        <v>417</v>
      </c>
      <c r="C9" s="91"/>
    </row>
    <row r="10" spans="1:8">
      <c r="A10" s="89">
        <v>5</v>
      </c>
      <c r="B10" s="90" t="s">
        <v>429</v>
      </c>
      <c r="C10" s="91"/>
    </row>
    <row r="11" spans="1:8">
      <c r="A11" s="89">
        <v>6</v>
      </c>
      <c r="B11" s="90" t="s">
        <v>418</v>
      </c>
      <c r="C11" s="91"/>
    </row>
    <row r="12" spans="1:8">
      <c r="A12" s="89">
        <v>7</v>
      </c>
      <c r="B12" s="90" t="s">
        <v>419</v>
      </c>
      <c r="C12" s="91"/>
      <c r="H12" s="92"/>
    </row>
    <row r="13" spans="1:8">
      <c r="A13" s="89"/>
      <c r="B13" s="90"/>
      <c r="C13" s="91"/>
    </row>
    <row r="14" spans="1:8">
      <c r="A14" s="89"/>
      <c r="B14" s="90"/>
      <c r="C14" s="91"/>
    </row>
    <row r="15" spans="1:8">
      <c r="A15" s="89"/>
      <c r="B15" s="90"/>
      <c r="C15" s="91"/>
    </row>
    <row r="16" spans="1:8">
      <c r="A16" s="89"/>
      <c r="B16" s="437"/>
      <c r="C16" s="438"/>
    </row>
    <row r="17" spans="1:3">
      <c r="A17" s="89"/>
      <c r="B17" s="439" t="s">
        <v>85</v>
      </c>
      <c r="C17" s="440"/>
    </row>
    <row r="18" spans="1:3">
      <c r="A18" s="89">
        <v>1</v>
      </c>
      <c r="B18" s="90" t="s">
        <v>408</v>
      </c>
      <c r="C18" s="93"/>
    </row>
    <row r="19" spans="1:3">
      <c r="A19" s="89">
        <v>2</v>
      </c>
      <c r="B19" s="90" t="s">
        <v>420</v>
      </c>
      <c r="C19" s="93"/>
    </row>
    <row r="20" spans="1:3">
      <c r="A20" s="89">
        <v>3</v>
      </c>
      <c r="B20" s="90" t="s">
        <v>421</v>
      </c>
      <c r="C20" s="93"/>
    </row>
    <row r="21" spans="1:3">
      <c r="A21" s="89"/>
      <c r="B21" s="90"/>
      <c r="C21" s="93"/>
    </row>
    <row r="22" spans="1:3">
      <c r="A22" s="89"/>
      <c r="B22" s="90"/>
      <c r="C22" s="93"/>
    </row>
    <row r="23" spans="1:3">
      <c r="A23" s="89"/>
      <c r="B23" s="90"/>
      <c r="C23" s="93"/>
    </row>
    <row r="24" spans="1:3">
      <c r="A24" s="89"/>
      <c r="B24" s="90"/>
      <c r="C24" s="93"/>
    </row>
    <row r="25" spans="1:3">
      <c r="A25" s="89"/>
      <c r="B25" s="90"/>
      <c r="C25" s="93"/>
    </row>
    <row r="26" spans="1:3">
      <c r="A26" s="89"/>
      <c r="B26" s="90"/>
      <c r="C26" s="93"/>
    </row>
    <row r="27" spans="1:3" ht="15.75" customHeight="1">
      <c r="A27" s="89"/>
      <c r="B27" s="90"/>
      <c r="C27" s="94"/>
    </row>
    <row r="28" spans="1:3" ht="15.75" customHeight="1">
      <c r="A28" s="89"/>
      <c r="B28" s="90"/>
      <c r="C28" s="94"/>
    </row>
    <row r="29" spans="1:3" ht="30" customHeight="1">
      <c r="A29" s="89"/>
      <c r="B29" s="439" t="s">
        <v>86</v>
      </c>
      <c r="C29" s="440"/>
    </row>
    <row r="30" spans="1:3">
      <c r="A30" s="89">
        <v>1</v>
      </c>
      <c r="B30" s="90" t="s">
        <v>422</v>
      </c>
      <c r="C30" s="398">
        <v>1</v>
      </c>
    </row>
    <row r="31" spans="1:3" ht="15.75" customHeight="1">
      <c r="A31" s="89"/>
      <c r="B31" s="90"/>
      <c r="C31" s="91"/>
    </row>
    <row r="32" spans="1:3" ht="29.25" customHeight="1">
      <c r="A32" s="89"/>
      <c r="B32" s="439" t="s">
        <v>87</v>
      </c>
      <c r="C32" s="440"/>
    </row>
    <row r="33" spans="1:3">
      <c r="A33" s="89">
        <v>1</v>
      </c>
      <c r="B33" s="90" t="s">
        <v>423</v>
      </c>
      <c r="C33" s="399">
        <v>0.39950000000000002</v>
      </c>
    </row>
    <row r="34" spans="1:3" ht="15" thickBot="1">
      <c r="A34" s="95">
        <v>2</v>
      </c>
      <c r="B34" s="96" t="s">
        <v>424</v>
      </c>
      <c r="C34" s="400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5" bestFit="1" customWidth="1"/>
    <col min="2" max="2" width="47.5703125" style="5" customWidth="1"/>
    <col min="3" max="3" width="28" style="5" customWidth="1"/>
    <col min="4" max="4" width="22.42578125" style="5" customWidth="1"/>
    <col min="5" max="5" width="22.28515625" style="5" customWidth="1"/>
    <col min="6" max="6" width="25.42578125" style="5" customWidth="1"/>
    <col min="7" max="7" width="21.28515625" style="6" customWidth="1"/>
    <col min="8" max="8" width="12" style="6" bestFit="1" customWidth="1"/>
    <col min="9" max="9" width="12.5703125" style="6" bestFit="1" customWidth="1"/>
    <col min="10" max="16384" width="9.140625" style="6"/>
  </cols>
  <sheetData>
    <row r="1" spans="1:9">
      <c r="A1" s="340" t="s">
        <v>33</v>
      </c>
      <c r="B1" s="343" t="str">
        <f>'1. key ratios '!B1</f>
        <v>JSC Isbank Georgia</v>
      </c>
      <c r="C1" s="110"/>
      <c r="D1" s="110"/>
      <c r="E1" s="110"/>
      <c r="F1" s="110"/>
      <c r="G1" s="24"/>
      <c r="H1" s="24"/>
    </row>
    <row r="2" spans="1:9" s="97" customFormat="1" ht="15.75" customHeight="1">
      <c r="A2" s="340" t="s">
        <v>34</v>
      </c>
      <c r="B2" s="342">
        <f>'1. key ratios '!B2</f>
        <v>43008</v>
      </c>
    </row>
    <row r="3" spans="1:9" s="97" customFormat="1" ht="15.75" customHeight="1">
      <c r="A3" s="318"/>
    </row>
    <row r="4" spans="1:9" s="97" customFormat="1" ht="15.75" customHeight="1" thickBot="1">
      <c r="A4" s="319" t="s">
        <v>221</v>
      </c>
      <c r="B4" s="445" t="s">
        <v>373</v>
      </c>
      <c r="C4" s="446"/>
      <c r="D4" s="446"/>
      <c r="E4" s="446"/>
      <c r="F4" s="446"/>
      <c r="G4" s="98" t="s">
        <v>76</v>
      </c>
    </row>
    <row r="5" spans="1:9" s="101" customFormat="1" ht="17.45" customHeight="1">
      <c r="A5" s="254"/>
      <c r="B5" s="255"/>
      <c r="C5" s="99" t="s">
        <v>0</v>
      </c>
      <c r="D5" s="99" t="s">
        <v>1</v>
      </c>
      <c r="E5" s="99" t="s">
        <v>2</v>
      </c>
      <c r="F5" s="99" t="s">
        <v>3</v>
      </c>
      <c r="G5" s="100" t="s">
        <v>16</v>
      </c>
    </row>
    <row r="6" spans="1:9" s="24" customFormat="1" ht="14.45" customHeight="1">
      <c r="A6" s="320"/>
      <c r="B6" s="441" t="s">
        <v>380</v>
      </c>
      <c r="C6" s="441" t="s">
        <v>98</v>
      </c>
      <c r="D6" s="443" t="s">
        <v>220</v>
      </c>
      <c r="E6" s="443"/>
      <c r="F6" s="443"/>
      <c r="G6" s="444" t="s">
        <v>382</v>
      </c>
      <c r="I6" s="6"/>
    </row>
    <row r="7" spans="1:9" s="24" customFormat="1" ht="99.6" customHeight="1">
      <c r="A7" s="320"/>
      <c r="B7" s="442"/>
      <c r="C7" s="441"/>
      <c r="D7" s="321" t="s">
        <v>219</v>
      </c>
      <c r="E7" s="321" t="s">
        <v>381</v>
      </c>
      <c r="F7" s="321" t="s">
        <v>218</v>
      </c>
      <c r="G7" s="444"/>
      <c r="I7" s="6"/>
    </row>
    <row r="8" spans="1:9">
      <c r="A8" s="322">
        <v>1</v>
      </c>
      <c r="B8" s="245" t="s">
        <v>38</v>
      </c>
      <c r="C8" s="323">
        <v>4700935.07</v>
      </c>
      <c r="D8" s="323"/>
      <c r="E8" s="323">
        <v>4700935.07</v>
      </c>
      <c r="F8" s="323"/>
      <c r="G8" s="253">
        <v>4700935.07</v>
      </c>
      <c r="H8" s="24"/>
    </row>
    <row r="9" spans="1:9">
      <c r="A9" s="322">
        <v>2</v>
      </c>
      <c r="B9" s="245" t="s">
        <v>39</v>
      </c>
      <c r="C9" s="323">
        <v>33807364.43</v>
      </c>
      <c r="D9" s="323"/>
      <c r="E9" s="323">
        <v>33807364.43</v>
      </c>
      <c r="F9" s="323"/>
      <c r="G9" s="253">
        <v>33807364.43</v>
      </c>
      <c r="H9" s="24"/>
    </row>
    <row r="10" spans="1:9">
      <c r="A10" s="322">
        <v>3</v>
      </c>
      <c r="B10" s="245" t="s">
        <v>40</v>
      </c>
      <c r="C10" s="323">
        <v>88092721.686501011</v>
      </c>
      <c r="D10" s="323"/>
      <c r="E10" s="323">
        <v>88092721.686501011</v>
      </c>
      <c r="F10" s="323"/>
      <c r="G10" s="253">
        <v>88092721.686501011</v>
      </c>
      <c r="H10" s="24"/>
    </row>
    <row r="11" spans="1:9">
      <c r="A11" s="322">
        <v>4</v>
      </c>
      <c r="B11" s="245" t="s">
        <v>41</v>
      </c>
      <c r="C11" s="323">
        <v>0</v>
      </c>
      <c r="D11" s="323"/>
      <c r="E11" s="323">
        <v>0</v>
      </c>
      <c r="F11" s="323"/>
      <c r="G11" s="253">
        <v>0</v>
      </c>
      <c r="H11" s="24"/>
    </row>
    <row r="12" spans="1:9">
      <c r="A12" s="322">
        <v>5</v>
      </c>
      <c r="B12" s="245" t="s">
        <v>42</v>
      </c>
      <c r="C12" s="323">
        <v>22520444.027858675</v>
      </c>
      <c r="D12" s="323"/>
      <c r="E12" s="323">
        <v>22520444.027858675</v>
      </c>
      <c r="F12" s="323"/>
      <c r="G12" s="253">
        <v>22520444.027858675</v>
      </c>
      <c r="H12" s="24"/>
    </row>
    <row r="13" spans="1:9">
      <c r="A13" s="322">
        <v>6.1</v>
      </c>
      <c r="B13" s="324" t="s">
        <v>43</v>
      </c>
      <c r="C13" s="325">
        <v>120069798.13</v>
      </c>
      <c r="D13" s="323"/>
      <c r="E13" s="323">
        <v>120069798.13</v>
      </c>
      <c r="F13" s="323">
        <v>97705727.709192023</v>
      </c>
      <c r="G13" s="253">
        <v>217775525.83919203</v>
      </c>
      <c r="H13" s="24"/>
    </row>
    <row r="14" spans="1:9">
      <c r="A14" s="322">
        <v>6.2</v>
      </c>
      <c r="B14" s="326" t="s">
        <v>44</v>
      </c>
      <c r="C14" s="325">
        <v>-5670112.3993999995</v>
      </c>
      <c r="D14" s="323"/>
      <c r="E14" s="323">
        <v>-5670112.3993999995</v>
      </c>
      <c r="F14" s="323">
        <v>-1691750.2605999999</v>
      </c>
      <c r="G14" s="253">
        <v>-7361862.6599999992</v>
      </c>
      <c r="H14" s="24"/>
    </row>
    <row r="15" spans="1:9">
      <c r="A15" s="322">
        <v>6</v>
      </c>
      <c r="B15" s="245" t="s">
        <v>45</v>
      </c>
      <c r="C15" s="323">
        <v>114399685.7306</v>
      </c>
      <c r="D15" s="323"/>
      <c r="E15" s="323">
        <v>114399685.7306</v>
      </c>
      <c r="F15" s="323">
        <v>96013977.448592022</v>
      </c>
      <c r="G15" s="253">
        <v>210413663.17919201</v>
      </c>
      <c r="H15" s="24"/>
    </row>
    <row r="16" spans="1:9">
      <c r="A16" s="322">
        <v>7</v>
      </c>
      <c r="B16" s="245" t="s">
        <v>46</v>
      </c>
      <c r="C16" s="323">
        <v>4588250.3301919997</v>
      </c>
      <c r="D16" s="323"/>
      <c r="E16" s="323">
        <v>4588250.3301919997</v>
      </c>
      <c r="F16" s="323"/>
      <c r="G16" s="253">
        <v>4588250.3301919997</v>
      </c>
      <c r="H16" s="24"/>
    </row>
    <row r="17" spans="1:9">
      <c r="A17" s="322">
        <v>8</v>
      </c>
      <c r="B17" s="245" t="s">
        <v>217</v>
      </c>
      <c r="C17" s="323">
        <v>0</v>
      </c>
      <c r="D17" s="323"/>
      <c r="E17" s="323">
        <v>0</v>
      </c>
      <c r="F17" s="323"/>
      <c r="G17" s="253">
        <v>0</v>
      </c>
      <c r="H17" s="327"/>
      <c r="I17" s="104"/>
    </row>
    <row r="18" spans="1:9">
      <c r="A18" s="322">
        <v>9</v>
      </c>
      <c r="B18" s="245" t="s">
        <v>47</v>
      </c>
      <c r="C18" s="323">
        <v>0</v>
      </c>
      <c r="D18" s="323"/>
      <c r="E18" s="323">
        <v>0</v>
      </c>
      <c r="F18" s="323"/>
      <c r="G18" s="253">
        <v>0</v>
      </c>
      <c r="H18" s="24"/>
      <c r="I18" s="104"/>
    </row>
    <row r="19" spans="1:9">
      <c r="A19" s="322">
        <v>10</v>
      </c>
      <c r="B19" s="245" t="s">
        <v>48</v>
      </c>
      <c r="C19" s="323">
        <v>2001971.5999999996</v>
      </c>
      <c r="D19" s="323">
        <v>0</v>
      </c>
      <c r="E19" s="323">
        <v>2001971.5999999996</v>
      </c>
      <c r="F19" s="323"/>
      <c r="G19" s="253">
        <v>2001971.5999999996</v>
      </c>
      <c r="H19" s="24"/>
      <c r="I19" s="104"/>
    </row>
    <row r="20" spans="1:9">
      <c r="A20" s="322">
        <v>11</v>
      </c>
      <c r="B20" s="245" t="s">
        <v>49</v>
      </c>
      <c r="C20" s="323">
        <v>2768910.6499999994</v>
      </c>
      <c r="D20" s="323"/>
      <c r="E20" s="323">
        <v>2768910.6499999994</v>
      </c>
      <c r="F20" s="323"/>
      <c r="G20" s="253">
        <v>2768910.6499999994</v>
      </c>
      <c r="H20" s="24"/>
    </row>
    <row r="21" spans="1:9" ht="26.25" thickBot="1">
      <c r="A21" s="185"/>
      <c r="B21" s="328" t="s">
        <v>383</v>
      </c>
      <c r="C21" s="256">
        <f>SUM(C8:C12, C15:C20)</f>
        <v>272880283.52515167</v>
      </c>
      <c r="D21" s="256">
        <f>SUM(D8:D12, D15:D20)</f>
        <v>0</v>
      </c>
      <c r="E21" s="256">
        <f>SUM(E8:E12, E15:E20)</f>
        <v>272880283.52515167</v>
      </c>
      <c r="F21" s="256">
        <f>SUM(F8:F12, F15:F20)</f>
        <v>96013977.448592022</v>
      </c>
      <c r="G21" s="256">
        <f>SUM(G8:G12, G15:G20)</f>
        <v>368894260.97374368</v>
      </c>
    </row>
    <row r="22" spans="1:9">
      <c r="A22" s="6"/>
      <c r="B22" s="6"/>
      <c r="C22" s="6"/>
      <c r="D22" s="6"/>
      <c r="E22" s="6"/>
      <c r="F22" s="6"/>
    </row>
    <row r="23" spans="1:9">
      <c r="A23" s="6"/>
      <c r="B23" s="6"/>
      <c r="C23" s="6"/>
      <c r="D23" s="6"/>
      <c r="E23" s="6"/>
      <c r="F23" s="6"/>
    </row>
    <row r="25" spans="1:9" s="5" customFormat="1">
      <c r="B25" s="105"/>
      <c r="G25" s="6"/>
      <c r="H25" s="6"/>
      <c r="I25" s="6"/>
    </row>
    <row r="26" spans="1:9" s="5" customFormat="1">
      <c r="B26" s="105"/>
      <c r="G26" s="6"/>
      <c r="H26" s="6"/>
      <c r="I26" s="6"/>
    </row>
    <row r="27" spans="1:9" s="5" customFormat="1">
      <c r="B27" s="105"/>
      <c r="G27" s="6"/>
      <c r="H27" s="6"/>
      <c r="I27" s="6"/>
    </row>
    <row r="28" spans="1:9" s="5" customFormat="1">
      <c r="B28" s="105"/>
      <c r="G28" s="6"/>
      <c r="H28" s="6"/>
      <c r="I28" s="6"/>
    </row>
    <row r="29" spans="1:9" s="5" customFormat="1">
      <c r="B29" s="105"/>
      <c r="G29" s="6"/>
      <c r="H29" s="6"/>
      <c r="I29" s="6"/>
    </row>
    <row r="30" spans="1:9" s="5" customFormat="1">
      <c r="B30" s="105"/>
      <c r="G30" s="6"/>
      <c r="H30" s="6"/>
      <c r="I30" s="6"/>
    </row>
    <row r="31" spans="1:9" s="5" customFormat="1">
      <c r="B31" s="105"/>
      <c r="G31" s="6"/>
      <c r="H31" s="6"/>
      <c r="I31" s="6"/>
    </row>
    <row r="32" spans="1:9" s="5" customFormat="1">
      <c r="B32" s="105"/>
      <c r="G32" s="6"/>
      <c r="H32" s="6"/>
      <c r="I32" s="6"/>
    </row>
    <row r="33" spans="2:9" s="5" customFormat="1">
      <c r="B33" s="105"/>
      <c r="G33" s="6"/>
      <c r="H33" s="6"/>
      <c r="I33" s="6"/>
    </row>
    <row r="34" spans="2:9" s="5" customFormat="1">
      <c r="B34" s="105"/>
      <c r="G34" s="6"/>
      <c r="H34" s="6"/>
      <c r="I34" s="6"/>
    </row>
    <row r="35" spans="2:9" s="5" customFormat="1">
      <c r="B35" s="105"/>
      <c r="G35" s="6"/>
      <c r="H35" s="6"/>
      <c r="I35" s="6"/>
    </row>
    <row r="36" spans="2:9" s="5" customFormat="1">
      <c r="B36" s="105"/>
      <c r="G36" s="6"/>
      <c r="H36" s="6"/>
      <c r="I36" s="6"/>
    </row>
    <row r="37" spans="2:9" s="5" customFormat="1">
      <c r="B37" s="105"/>
      <c r="G37" s="6"/>
      <c r="H37" s="6"/>
      <c r="I37" s="6"/>
    </row>
  </sheetData>
  <mergeCells count="5">
    <mergeCell ref="B6:B7"/>
    <mergeCell ref="C6:C7"/>
    <mergeCell ref="D6:F6"/>
    <mergeCell ref="G6:G7"/>
    <mergeCell ref="B4:F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/>
    </sheetView>
  </sheetViews>
  <sheetFormatPr defaultColWidth="9.140625" defaultRowHeight="12.75" outlineLevelRow="1"/>
  <cols>
    <col min="1" max="1" width="9.5703125" style="5" bestFit="1" customWidth="1"/>
    <col min="2" max="2" width="114.28515625" style="5" customWidth="1"/>
    <col min="3" max="3" width="18.85546875" style="5" customWidth="1"/>
    <col min="4" max="4" width="25.42578125" style="5" customWidth="1"/>
    <col min="5" max="5" width="24.28515625" style="5" customWidth="1"/>
    <col min="6" max="6" width="24" style="5" customWidth="1"/>
    <col min="7" max="7" width="10" style="5" bestFit="1" customWidth="1"/>
    <col min="8" max="8" width="12" style="5" bestFit="1" customWidth="1"/>
    <col min="9" max="9" width="12.5703125" style="5" bestFit="1" customWidth="1"/>
    <col min="10" max="16384" width="9.140625" style="5"/>
  </cols>
  <sheetData>
    <row r="1" spans="1:6">
      <c r="A1" s="340" t="s">
        <v>33</v>
      </c>
      <c r="B1" s="343" t="str">
        <f>'1. key ratios '!B1</f>
        <v>JSC Isbank Georgia</v>
      </c>
    </row>
    <row r="2" spans="1:6" s="97" customFormat="1" ht="15.75" customHeight="1">
      <c r="A2" s="340" t="s">
        <v>34</v>
      </c>
      <c r="B2" s="342">
        <f>'1. key ratios '!B2</f>
        <v>43008</v>
      </c>
      <c r="C2" s="5"/>
      <c r="D2" s="5"/>
      <c r="E2" s="5"/>
      <c r="F2" s="5"/>
    </row>
    <row r="3" spans="1:6" s="97" customFormat="1" ht="15.75" customHeight="1">
      <c r="C3" s="5"/>
      <c r="D3" s="5"/>
      <c r="E3" s="5"/>
      <c r="F3" s="5"/>
    </row>
    <row r="4" spans="1:6" s="97" customFormat="1" ht="13.5" thickBot="1">
      <c r="A4" s="97" t="s">
        <v>88</v>
      </c>
      <c r="B4" s="329" t="s">
        <v>360</v>
      </c>
      <c r="C4" s="98" t="s">
        <v>76</v>
      </c>
      <c r="D4" s="5"/>
      <c r="E4" s="5"/>
      <c r="F4" s="5"/>
    </row>
    <row r="5" spans="1:6">
      <c r="A5" s="261">
        <v>1</v>
      </c>
      <c r="B5" s="330" t="s">
        <v>382</v>
      </c>
      <c r="C5" s="403">
        <f>'7. LI1 '!G21</f>
        <v>368894260.97374368</v>
      </c>
    </row>
    <row r="6" spans="1:6" s="262" customFormat="1">
      <c r="A6" s="106">
        <v>2.1</v>
      </c>
      <c r="B6" s="258" t="s">
        <v>361</v>
      </c>
      <c r="C6" s="401">
        <v>9821438.5299999993</v>
      </c>
    </row>
    <row r="7" spans="1:6" s="83" customFormat="1" outlineLevel="1">
      <c r="A7" s="72">
        <v>2.2000000000000002</v>
      </c>
      <c r="B7" s="78" t="s">
        <v>362</v>
      </c>
      <c r="C7" s="402">
        <v>0</v>
      </c>
    </row>
    <row r="8" spans="1:6" s="83" customFormat="1" ht="25.5">
      <c r="A8" s="72">
        <v>3</v>
      </c>
      <c r="B8" s="259" t="s">
        <v>363</v>
      </c>
      <c r="C8" s="404">
        <f>SUM(C5:C7)</f>
        <v>378715699.50374365</v>
      </c>
    </row>
    <row r="9" spans="1:6" s="262" customFormat="1">
      <c r="A9" s="106">
        <v>4</v>
      </c>
      <c r="B9" s="108" t="s">
        <v>92</v>
      </c>
      <c r="C9" s="401">
        <v>3813208.574</v>
      </c>
    </row>
    <row r="10" spans="1:6" s="83" customFormat="1" outlineLevel="1">
      <c r="A10" s="72">
        <v>5.0999999999999996</v>
      </c>
      <c r="B10" s="78" t="s">
        <v>364</v>
      </c>
      <c r="C10" s="402">
        <v>-58870.459999999031</v>
      </c>
    </row>
    <row r="11" spans="1:6" s="83" customFormat="1" outlineLevel="1">
      <c r="A11" s="72">
        <v>5.2</v>
      </c>
      <c r="B11" s="78" t="s">
        <v>365</v>
      </c>
      <c r="C11" s="402"/>
    </row>
    <row r="12" spans="1:6" s="83" customFormat="1">
      <c r="A12" s="72">
        <v>6</v>
      </c>
      <c r="B12" s="257" t="s">
        <v>91</v>
      </c>
      <c r="C12" s="402">
        <v>-46708467.310756996</v>
      </c>
    </row>
    <row r="13" spans="1:6" s="83" customFormat="1" ht="13.5" thickBot="1">
      <c r="A13" s="79">
        <v>7</v>
      </c>
      <c r="B13" s="260" t="s">
        <v>310</v>
      </c>
      <c r="C13" s="405">
        <f>SUM(C8:C12)</f>
        <v>335761570.30698669</v>
      </c>
    </row>
    <row r="15" spans="1:6">
      <c r="A15" s="278"/>
      <c r="B15" s="278"/>
    </row>
    <row r="16" spans="1:6">
      <c r="A16" s="278"/>
      <c r="B16" s="278"/>
    </row>
    <row r="17" spans="1:5" ht="15">
      <c r="A17" s="273"/>
      <c r="B17" s="274"/>
      <c r="C17" s="278"/>
      <c r="D17" s="278"/>
      <c r="E17" s="278"/>
    </row>
    <row r="18" spans="1:5" ht="15">
      <c r="A18" s="279"/>
      <c r="B18" s="280"/>
      <c r="C18" s="278"/>
      <c r="D18" s="278"/>
      <c r="E18" s="278"/>
    </row>
    <row r="19" spans="1:5">
      <c r="A19" s="281"/>
      <c r="B19" s="275"/>
      <c r="C19" s="278"/>
      <c r="D19" s="278"/>
      <c r="E19" s="278"/>
    </row>
    <row r="20" spans="1:5">
      <c r="A20" s="282"/>
      <c r="B20" s="276"/>
      <c r="C20" s="278"/>
      <c r="D20" s="278"/>
      <c r="E20" s="278"/>
    </row>
    <row r="21" spans="1:5">
      <c r="A21" s="282"/>
      <c r="B21" s="280"/>
      <c r="C21" s="278"/>
      <c r="D21" s="278"/>
      <c r="E21" s="278"/>
    </row>
    <row r="22" spans="1:5">
      <c r="A22" s="281"/>
      <c r="B22" s="277"/>
      <c r="C22" s="278"/>
      <c r="D22" s="278"/>
      <c r="E22" s="278"/>
    </row>
    <row r="23" spans="1:5">
      <c r="A23" s="282"/>
      <c r="B23" s="276"/>
      <c r="C23" s="278"/>
      <c r="D23" s="278"/>
      <c r="E23" s="278"/>
    </row>
    <row r="24" spans="1:5">
      <c r="A24" s="282"/>
      <c r="B24" s="276"/>
      <c r="C24" s="278"/>
      <c r="D24" s="278"/>
      <c r="E24" s="278"/>
    </row>
    <row r="25" spans="1:5">
      <c r="A25" s="282"/>
      <c r="B25" s="283"/>
      <c r="C25" s="278"/>
      <c r="D25" s="278"/>
      <c r="E25" s="278"/>
    </row>
    <row r="26" spans="1:5">
      <c r="A26" s="282"/>
      <c r="B26" s="280"/>
      <c r="C26" s="278"/>
      <c r="D26" s="278"/>
      <c r="E26" s="278"/>
    </row>
    <row r="27" spans="1:5">
      <c r="A27" s="278"/>
      <c r="B27" s="284"/>
      <c r="C27" s="278"/>
      <c r="D27" s="278"/>
      <c r="E27" s="278"/>
    </row>
    <row r="28" spans="1:5">
      <c r="A28" s="278"/>
      <c r="B28" s="284"/>
      <c r="C28" s="278"/>
      <c r="D28" s="278"/>
      <c r="E28" s="278"/>
    </row>
    <row r="29" spans="1:5">
      <c r="A29" s="278"/>
      <c r="B29" s="284"/>
      <c r="C29" s="278"/>
      <c r="D29" s="278"/>
      <c r="E29" s="278"/>
    </row>
    <row r="30" spans="1:5">
      <c r="A30" s="278"/>
      <c r="B30" s="284"/>
      <c r="C30" s="278"/>
      <c r="D30" s="278"/>
      <c r="E30" s="278"/>
    </row>
    <row r="31" spans="1:5">
      <c r="A31" s="278"/>
      <c r="B31" s="284"/>
      <c r="C31" s="278"/>
      <c r="D31" s="278"/>
      <c r="E31" s="278"/>
    </row>
    <row r="32" spans="1:5">
      <c r="A32" s="278"/>
      <c r="B32" s="284"/>
      <c r="C32" s="278"/>
      <c r="D32" s="278"/>
      <c r="E32" s="278"/>
    </row>
    <row r="33" spans="1:5">
      <c r="A33" s="278"/>
      <c r="B33" s="284"/>
      <c r="C33" s="278"/>
      <c r="D33" s="278"/>
      <c r="E33" s="278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10. CC2</vt:lpstr>
      <vt:lpstr>11. CRWA </vt:lpstr>
      <vt:lpstr>12. CRM</vt:lpstr>
      <vt:lpstr>13. CRME </vt:lpstr>
      <vt:lpstr>14. CICR</vt:lpstr>
      <vt:lpstr>15. CCR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2017-10-27T08:44:59Z</dcterms:modified>
</cp:coreProperties>
</file>