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1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4.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992" windowWidth="23256" windowHeight="6936" tabRatio="813"/>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state="hidden" r:id="rId11"/>
    <sheet name="10. CC2" sheetId="69" r:id="rId12"/>
    <sheet name="11. CRWA " sheetId="90" r:id="rId13"/>
    <sheet name="12. CRM" sheetId="64" r:id="rId14"/>
    <sheet name="13. CRME " sheetId="91" r:id="rId15"/>
    <sheet name="14. LCR" sheetId="93" r:id="rId16"/>
    <sheet name="15. CCR " sheetId="92" r:id="rId17"/>
  </sheets>
  <externalReferences>
    <externalReference r:id="rId18"/>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45621"/>
</workbook>
</file>

<file path=xl/calcChain.xml><?xml version="1.0" encoding="utf-8"?>
<calcChain xmlns="http://schemas.openxmlformats.org/spreadsheetml/2006/main">
  <c r="B2" i="92" l="1"/>
  <c r="B1" i="92"/>
  <c r="B2" i="93"/>
  <c r="B1" i="93"/>
  <c r="B2" i="91"/>
  <c r="B1" i="91"/>
  <c r="C21" i="64"/>
  <c r="D21" i="64"/>
  <c r="E21" i="64"/>
  <c r="F21" i="64"/>
  <c r="G21" i="64"/>
  <c r="H21" i="64"/>
  <c r="I21" i="64"/>
  <c r="J21" i="64"/>
  <c r="K21" i="64"/>
  <c r="L21" i="64"/>
  <c r="M21" i="64"/>
  <c r="N21" i="64"/>
  <c r="O21" i="64"/>
  <c r="P21" i="64"/>
  <c r="Q21" i="64"/>
  <c r="B2" i="64"/>
  <c r="B1" i="64"/>
  <c r="B2" i="90"/>
  <c r="B1" i="90"/>
  <c r="C13" i="69"/>
  <c r="C23" i="69"/>
  <c r="C34" i="69"/>
  <c r="C42" i="69"/>
  <c r="B2" i="69"/>
  <c r="B1" i="69"/>
  <c r="B2" i="89"/>
  <c r="B1" i="89"/>
  <c r="B2" i="73"/>
  <c r="B1" i="73"/>
  <c r="B2" i="88"/>
  <c r="B1" i="88"/>
  <c r="D5" i="86"/>
  <c r="C5" i="86"/>
  <c r="B2" i="86"/>
  <c r="B1" i="86"/>
  <c r="B2" i="75"/>
  <c r="B1" i="75"/>
  <c r="B2" i="52"/>
  <c r="B1" i="52"/>
  <c r="B2" i="85"/>
  <c r="B1" i="85"/>
  <c r="E7" i="83"/>
  <c r="H7" i="83"/>
  <c r="E8" i="83"/>
  <c r="H8" i="83"/>
  <c r="E9" i="83"/>
  <c r="H9" i="83"/>
  <c r="E10" i="83"/>
  <c r="H10" i="83"/>
  <c r="E11" i="83"/>
  <c r="H11" i="83"/>
  <c r="E12" i="83"/>
  <c r="H12" i="83"/>
  <c r="E13" i="83"/>
  <c r="H13" i="83"/>
  <c r="C14" i="83"/>
  <c r="E14" i="83" s="1"/>
  <c r="D14" i="83"/>
  <c r="F14" i="83"/>
  <c r="H14" i="83" s="1"/>
  <c r="G14" i="83"/>
  <c r="E15" i="83"/>
  <c r="H15" i="83"/>
  <c r="E16" i="83"/>
  <c r="H16" i="83"/>
  <c r="E17" i="83"/>
  <c r="H17" i="83"/>
  <c r="E18" i="83"/>
  <c r="H18" i="83"/>
  <c r="E19" i="83"/>
  <c r="H19" i="83"/>
  <c r="C20" i="83"/>
  <c r="E20" i="83" s="1"/>
  <c r="D20" i="83"/>
  <c r="G20" i="83"/>
  <c r="E22" i="83"/>
  <c r="H22" i="83"/>
  <c r="E23" i="83"/>
  <c r="H23" i="83"/>
  <c r="E24" i="83"/>
  <c r="H24" i="83"/>
  <c r="E25" i="83"/>
  <c r="H25" i="83"/>
  <c r="E26" i="83"/>
  <c r="H26" i="83"/>
  <c r="E27" i="83"/>
  <c r="H27" i="83"/>
  <c r="E28" i="83"/>
  <c r="H28" i="83"/>
  <c r="E29" i="83"/>
  <c r="H29" i="83"/>
  <c r="E30" i="83"/>
  <c r="H30" i="83"/>
  <c r="C31" i="83"/>
  <c r="D31" i="83"/>
  <c r="D41" i="83" s="1"/>
  <c r="E31" i="83"/>
  <c r="F31" i="83"/>
  <c r="G31" i="83"/>
  <c r="H31" i="83"/>
  <c r="E33" i="83"/>
  <c r="H33" i="83"/>
  <c r="E34" i="83"/>
  <c r="H34" i="83"/>
  <c r="E35" i="83"/>
  <c r="H35" i="83"/>
  <c r="E36" i="83"/>
  <c r="H36" i="83"/>
  <c r="E37" i="83"/>
  <c r="H37" i="83"/>
  <c r="E38" i="83"/>
  <c r="H38" i="83"/>
  <c r="E39" i="83"/>
  <c r="H39" i="83"/>
  <c r="E40" i="83"/>
  <c r="H40" i="83"/>
  <c r="C41" i="83"/>
  <c r="E41" i="83" s="1"/>
  <c r="F41" i="83"/>
  <c r="H41" i="83" s="1"/>
  <c r="G41" i="83"/>
  <c r="B2" i="83"/>
  <c r="B1" i="83"/>
  <c r="F20" i="83" l="1"/>
  <c r="H20" i="83" s="1"/>
  <c r="N20" i="92" l="1"/>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S21" i="90" l="1"/>
  <c r="S20" i="90"/>
  <c r="S19" i="90"/>
  <c r="S18" i="90"/>
  <c r="S17" i="90"/>
  <c r="S16" i="90"/>
  <c r="S15" i="90"/>
  <c r="S14" i="90"/>
  <c r="S13" i="90"/>
  <c r="S12" i="90"/>
  <c r="S11" i="90"/>
  <c r="S10" i="90"/>
  <c r="S9" i="90"/>
  <c r="S8" i="90"/>
  <c r="C21" i="88" l="1"/>
  <c r="T21" i="64" l="1"/>
  <c r="U21" i="64"/>
  <c r="S21" i="64"/>
  <c r="G22" i="91"/>
  <c r="F22" i="91"/>
  <c r="E22" i="91"/>
  <c r="D22" i="91"/>
  <c r="C22" i="91"/>
  <c r="H21" i="91"/>
  <c r="H20" i="91"/>
  <c r="H19" i="91"/>
  <c r="H18" i="91"/>
  <c r="H17" i="91"/>
  <c r="H16" i="91"/>
  <c r="H15" i="91"/>
  <c r="H14" i="91"/>
  <c r="H13" i="91"/>
  <c r="H12" i="91"/>
  <c r="H11" i="91"/>
  <c r="H10" i="91"/>
  <c r="H9" i="91"/>
  <c r="H8" i="91"/>
  <c r="K22" i="90" l="1"/>
  <c r="L22" i="90"/>
  <c r="M22" i="90"/>
  <c r="N22" i="90"/>
  <c r="O22" i="90"/>
  <c r="P22" i="90"/>
  <c r="Q22" i="90"/>
  <c r="R22" i="90"/>
  <c r="S22" i="90"/>
  <c r="D21" i="88" l="1"/>
  <c r="E21" i="88"/>
  <c r="C5" i="73" s="1"/>
  <c r="C22" i="90" l="1"/>
  <c r="D22" i="90" l="1"/>
  <c r="E22" i="90"/>
  <c r="F22" i="90"/>
  <c r="G22" i="90"/>
  <c r="H22" i="90"/>
  <c r="I22" i="90"/>
  <c r="J22" i="90"/>
  <c r="C8" i="73" l="1"/>
  <c r="C13" i="73" s="1"/>
  <c r="R21" i="64" l="1"/>
  <c r="V8" i="64" l="1"/>
  <c r="V9" i="64"/>
  <c r="V10" i="64"/>
  <c r="V11" i="64"/>
  <c r="V12" i="64"/>
  <c r="V13" i="64"/>
  <c r="V14" i="64"/>
  <c r="V15" i="64"/>
  <c r="V16" i="64"/>
  <c r="V17" i="64"/>
  <c r="V18" i="64"/>
  <c r="V19" i="64"/>
  <c r="V20" i="64"/>
  <c r="V7" i="64"/>
  <c r="V21" i="64" l="1"/>
</calcChain>
</file>

<file path=xl/sharedStrings.xml><?xml version="1.0" encoding="utf-8"?>
<sst xmlns="http://schemas.openxmlformats.org/spreadsheetml/2006/main" count="693" uniqueCount="485">
  <si>
    <t>a</t>
  </si>
  <si>
    <t>b</t>
  </si>
  <si>
    <t>c</t>
  </si>
  <si>
    <t>d</t>
  </si>
  <si>
    <t>e</t>
  </si>
  <si>
    <t xml:space="preserve"> </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</si>
  <si>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</si>
  <si>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</si>
  <si>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</si>
  <si>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</si>
  <si>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</si>
  <si>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</si>
  <si>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</si>
  <si>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</si>
  <si>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</si>
  <si>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</si>
  <si>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</si>
  <si>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</si>
  <si>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</si>
  <si>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</si>
  <si>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</si>
  <si>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</si>
  <si>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</si>
  <si>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</si>
  <si>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</si>
  <si>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</si>
  <si>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</si>
  <si>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</si>
  <si>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</si>
  <si>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</si>
  <si>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</si>
  <si>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</si>
  <si>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</si>
  <si>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</si>
  <si>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</si>
  <si>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</si>
  <si>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</si>
  <si>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</si>
  <si>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</si>
  <si>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</si>
  <si>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</si>
  <si>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</si>
  <si>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</si>
  <si>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</si>
  <si>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</si>
  <si>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</si>
  <si>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</si>
  <si>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</si>
  <si>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</si>
  <si>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</si>
  <si>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</si>
  <si>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</si>
  <si>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</si>
  <si>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</si>
  <si>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</si>
  <si>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</si>
  <si>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</si>
  <si>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</si>
  <si>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</si>
  <si>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</si>
  <si>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</si>
  <si>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</si>
  <si>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</si>
  <si>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</si>
  <si>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</si>
  <si>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</si>
  <si>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</si>
  <si>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</si>
  <si>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</si>
  <si>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</si>
  <si>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</si>
  <si>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</si>
  <si>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</si>
  <si>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</si>
  <si>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</si>
  <si>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</si>
  <si>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</si>
  <si>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</si>
  <si>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</si>
  <si>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</si>
  <si>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</si>
  <si>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</si>
  <si>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</si>
  <si>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</si>
  <si>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</si>
  <si>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</si>
  <si>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</si>
  <si>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</si>
  <si>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other adjustments</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</si>
  <si>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</si>
  <si>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</si>
  <si>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</si>
  <si>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</si>
  <si>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</si>
  <si>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</si>
  <si>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</si>
  <si>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</si>
  <si>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</si>
  <si>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</si>
  <si>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</si>
  <si>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</si>
  <si>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</si>
  <si>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</si>
  <si>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</si>
  <si>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</si>
  <si>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</si>
  <si>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</si>
  <si>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</si>
  <si>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</si>
  <si>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</si>
  <si>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</si>
  <si>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</si>
  <si>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</si>
  <si>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</si>
  <si>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</si>
  <si>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</si>
  <si>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</si>
  <si>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</si>
  <si>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</si>
  <si>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</si>
  <si>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</si>
  <si>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</si>
  <si>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</si>
  <si>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</si>
  <si>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</si>
  <si>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</si>
  <si>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</si>
  <si>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</si>
  <si>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</si>
  <si>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</si>
  <si>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</si>
  <si>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</si>
  <si>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</si>
  <si>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</si>
  <si>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</si>
  <si>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</si>
  <si>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</si>
  <si>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Total regulatory capital ratio ( ≥ 9.6 %)</t>
  </si>
  <si>
    <t>Common equity Tier 1 ratio ( ≥ 6.4 %)</t>
  </si>
  <si>
    <t>Based on Basel III framework</t>
  </si>
  <si>
    <t>Capital ratios as a percentage of RWA</t>
  </si>
  <si>
    <t>Risk-weighted assets (amounts, GEL)</t>
  </si>
  <si>
    <t>Total regulatory capital</t>
  </si>
  <si>
    <t>Tier 1</t>
  </si>
  <si>
    <t>Common Equity Tier 1 (CET1)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</si>
  <si>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</si>
  <si>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</si>
  <si>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</si>
  <si>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</si>
  <si>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</si>
  <si>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</si>
  <si>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</si>
  <si>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</si>
  <si>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</si>
  <si>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</si>
  <si>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</si>
  <si>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</si>
  <si>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</si>
  <si>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</si>
  <si>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</si>
  <si>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</si>
  <si>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</si>
  <si>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</si>
  <si>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</si>
  <si>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</si>
  <si>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</si>
  <si>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</si>
  <si>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</si>
  <si>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</si>
  <si>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</si>
  <si>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</si>
  <si>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</si>
  <si>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</si>
  <si>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</si>
  <si>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</si>
  <si>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</si>
  <si>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</si>
  <si>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</si>
  <si>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</si>
  <si>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</si>
  <si>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</si>
  <si>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</si>
  <si>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</si>
  <si>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</si>
  <si>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</si>
  <si>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</si>
  <si>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</si>
  <si>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</si>
  <si>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</si>
  <si>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</si>
  <si>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</si>
  <si>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</si>
  <si>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</si>
  <si>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</si>
  <si>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</si>
  <si>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</si>
  <si>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</si>
  <si>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</si>
  <si>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</si>
  <si>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</si>
  <si>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</si>
  <si>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</si>
  <si>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</si>
  <si>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</si>
  <si>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</si>
  <si>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Balance sheet items</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</si>
  <si>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</si>
  <si>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</si>
  <si>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</si>
  <si>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</si>
  <si>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</si>
  <si>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</si>
  <si>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</si>
  <si>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</si>
  <si>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</si>
  <si>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</si>
  <si>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</si>
  <si>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</si>
  <si>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</si>
  <si>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</si>
  <si>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</si>
  <si>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</si>
  <si>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</si>
  <si>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</si>
  <si>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</si>
  <si>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</si>
  <si>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</si>
  <si>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</si>
  <si>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</si>
  <si>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</si>
  <si>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</si>
  <si>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</si>
  <si>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</si>
  <si>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</si>
  <si>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</si>
  <si>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</si>
  <si>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</si>
  <si>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</si>
  <si>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</si>
  <si>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</si>
  <si>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</si>
  <si>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</si>
  <si>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</si>
  <si>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</si>
  <si>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</si>
  <si>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</si>
  <si>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</si>
  <si>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</si>
  <si>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</si>
  <si>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</si>
  <si>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</si>
  <si>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</si>
  <si>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</si>
  <si>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</si>
  <si>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</si>
  <si>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</si>
  <si>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</si>
  <si>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</si>
  <si>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</si>
  <si>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</si>
  <si>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</si>
  <si>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</si>
  <si>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</si>
  <si>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</si>
  <si>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</si>
  <si>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</si>
  <si>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</si>
  <si>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</si>
  <si>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</si>
  <si>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</si>
  <si>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</si>
  <si>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</si>
  <si>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</si>
  <si>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</si>
  <si>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Risk-weighted assets (RWA) (Based on Basel III framework)</t>
  </si>
  <si>
    <t>Risk-weighted assets (RWA) (Based on Basel I frameworks)</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</si>
  <si>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</si>
  <si>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</si>
  <si>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</si>
  <si>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</si>
  <si>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</si>
  <si>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Based on Basel I framework</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</si>
  <si>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</si>
  <si>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</si>
  <si>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</si>
  <si>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</si>
  <si>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</si>
  <si>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</si>
  <si>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</si>
  <si>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</si>
  <si>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</si>
  <si>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</si>
  <si>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</si>
  <si>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</si>
  <si>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</si>
  <si>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</si>
  <si>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</si>
  <si>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</si>
  <si>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</si>
  <si>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</si>
  <si>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</si>
  <si>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</si>
  <si>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</si>
  <si>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</si>
  <si>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</si>
  <si>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</si>
  <si>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</si>
  <si>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</si>
  <si>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</si>
  <si>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</si>
  <si>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</si>
  <si>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</si>
  <si>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</si>
  <si>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</si>
  <si>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</si>
  <si>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</si>
  <si>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</si>
  <si>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</si>
  <si>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</si>
  <si>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</si>
  <si>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</si>
  <si>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</si>
  <si>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</si>
  <si>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</si>
  <si>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</si>
  <si>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</si>
  <si>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</si>
  <si>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</si>
  <si>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</si>
  <si>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</si>
  <si>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</si>
  <si>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</si>
  <si>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</si>
  <si>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</si>
  <si>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</si>
  <si>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</si>
  <si>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</si>
  <si>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</si>
  <si>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</si>
  <si>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</si>
  <si>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</si>
  <si>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</si>
  <si>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</si>
  <si>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</si>
  <si>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</si>
  <si>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</si>
  <si>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</si>
  <si>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</si>
  <si>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</si>
  <si>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</si>
  <si>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</si>
  <si>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</si>
  <si>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</si>
  <si>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</si>
  <si>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</si>
  <si>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</si>
  <si>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</si>
  <si>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</si>
  <si>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</si>
  <si>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</si>
  <si>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</si>
  <si>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</si>
  <si>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</si>
  <si>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</si>
  <si>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</si>
  <si>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</si>
  <si>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</si>
  <si>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</si>
  <si>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</si>
  <si>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</si>
  <si>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</si>
  <si>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</si>
  <si>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</si>
  <si>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</si>
  <si>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</si>
  <si>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</si>
  <si>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</si>
  <si>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</si>
  <si>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</si>
  <si>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</si>
  <si>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</si>
  <si>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</si>
  <si>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</si>
  <si>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</si>
  <si>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</si>
  <si>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</si>
  <si>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</si>
  <si>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</si>
  <si>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</si>
  <si>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</si>
  <si>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</si>
  <si>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</si>
  <si>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</si>
  <si>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</si>
  <si>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</si>
  <si>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</si>
  <si>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</si>
  <si>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</si>
  <si>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</si>
  <si>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</si>
  <si>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</si>
  <si>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</si>
  <si>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</si>
  <si>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</si>
  <si>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</si>
  <si>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Significant changes between these two reporting periods is due to changes in NBG's methodology of calculating Risk Weighted Risk Exposures, in particular excluding Currency induced credit risk (CICR) from RWRA, which will be reflected in Pillar 2 capital buffer requirements. For the further details see the link of NBG's official press-release: 
https://www.nbg.gov.ge/index.php?m=340&amp;newsid=3248&amp;lng=eng</t>
  </si>
  <si>
    <t>Common equity Tier 1 ratio ( ≥ 7.0 %) **</t>
  </si>
  <si>
    <t>Tier 1 ratio ( ≥ 8.5 %) **</t>
  </si>
  <si>
    <t>Total regulatory capital ratio ( ≥ 10.5 %) **</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</si>
  <si>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</si>
  <si>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</si>
  <si>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 These includes Minimum capital requirements (4.5%, 6%, 8%) and Capital Conservation Buffer (2.5%) according to article 8 of the regulation on Capital Adequacy Requirements for Commercial Banks.</t>
  </si>
  <si>
    <t>1.1</t>
  </si>
  <si>
    <t>1.2</t>
  </si>
  <si>
    <t>≥6%</t>
  </si>
  <si>
    <t>1.3</t>
  </si>
  <si>
    <t>≥8%</t>
  </si>
  <si>
    <t>2</t>
  </si>
  <si>
    <t>2.1</t>
  </si>
  <si>
    <t>≥2,5%</t>
  </si>
  <si>
    <t>2.2</t>
  </si>
  <si>
    <t>≥0%</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</si>
  <si>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</si>
  <si>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</si>
  <si>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</si>
  <si>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</si>
  <si>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</si>
  <si>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</si>
  <si>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</si>
  <si>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</si>
  <si>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</si>
  <si>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</si>
  <si>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</si>
  <si>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</si>
  <si>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</si>
  <si>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Capital Conservation Buffer</t>
  </si>
  <si>
    <t>Countercyclical Buffer</t>
  </si>
  <si>
    <t>Systemic Risk Buffer</t>
  </si>
  <si>
    <t>Pillar 2 Requirements*</t>
  </si>
  <si>
    <t>CET1</t>
  </si>
  <si>
    <t>Total regulatory Capital</t>
  </si>
  <si>
    <t>Existing Ratios/Amounts</t>
  </si>
  <si>
    <r>
      <rPr>
        <sz val="10"/>
        <rFont val="Calibri"/>
        <family val="2"/>
      </rPr>
      <t>≥</t>
    </r>
    <r>
      <rPr>
        <sz val="10"/>
        <rFont val="Calibri"/>
        <family val="2"/>
        <scheme val="minor"/>
      </rPr>
      <t>4,5%</t>
    </r>
  </si>
  <si>
    <t>https://www.nbg.gov.ge/index.php?m=340&amp;newsid=3248&amp;lng=eng</t>
  </si>
  <si>
    <t>Currency induced credit risk*</t>
  </si>
  <si>
    <t xml:space="preserve">* CICR is excluded from RWA due to changes in NBG's methodology of calculating Risk Weighted Risk Exposures, in particular excluding Currency induced credit risk (CICR) from RWRA, which will be reflected in Pillar 2 capital buffer requirements. For the further details see the link of NBG's official press-release: </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</si>
  <si>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</si>
  <si>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</si>
  <si>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</si>
  <si>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</si>
  <si>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</si>
  <si>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</si>
  <si>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</si>
  <si>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</si>
  <si>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</si>
  <si>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unweighted value (daily average**)</t>
  </si>
  <si>
    <t>Total weighted values according to Basel methodology (daily average**)</t>
  </si>
  <si>
    <t>Total weighted values according to NBG's methodology* (daily average**)</t>
  </si>
  <si>
    <t>Total value according to NBG's methodology* (with limits)</t>
  </si>
  <si>
    <t>** Instead of daily average, values are given for the last day of reporting period</t>
  </si>
  <si>
    <t>JSC Isbank Georgia</t>
  </si>
  <si>
    <t>Murat Bilgiç</t>
  </si>
  <si>
    <t>Ozan Gür</t>
  </si>
  <si>
    <t>www.isbank.ge</t>
  </si>
  <si>
    <t xml:space="preserve"> 4Q 2017</t>
  </si>
  <si>
    <t xml:space="preserve"> 3Q 2017</t>
  </si>
  <si>
    <t xml:space="preserve"> 2Q 2017</t>
  </si>
  <si>
    <t xml:space="preserve"> 1Q 2017</t>
  </si>
  <si>
    <t>4Q 2016</t>
  </si>
  <si>
    <t>Murat Bılgıç</t>
  </si>
  <si>
    <t>Ahmet Nacı Narşap</t>
  </si>
  <si>
    <t>Cem Kayan</t>
  </si>
  <si>
    <t>Yavuz Ergın</t>
  </si>
  <si>
    <t>Jan Yucel</t>
  </si>
  <si>
    <t>Kemal Şahın</t>
  </si>
  <si>
    <t>Mehmet Şencan</t>
  </si>
  <si>
    <t>Mehmet Ihsan Akhun</t>
  </si>
  <si>
    <t>Teımuraz Pırmısashvılı</t>
  </si>
  <si>
    <t>Turkıye Is Bankası A.S.</t>
  </si>
  <si>
    <t>Turkıye Is Bankası A,S, Employees" Pensıon Fund</t>
  </si>
  <si>
    <t>Turkey Republıcan People"s Party</t>
  </si>
  <si>
    <t>Table 9 (Capital), N10</t>
  </si>
  <si>
    <t>Table 9 (Capital), N37</t>
  </si>
  <si>
    <t>Table 9 (Capital), N2</t>
  </si>
  <si>
    <t>Table 9 (Capital), N6</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</si>
</sst>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1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sz val="10"/>
      <name val="Calibri"/>
      <family val="2"/>
    </font>
    <font>
      <b/>
      <sz val="10"/>
      <name val="Calibri"/>
      <family val="1"/>
      <scheme val="minor"/>
    </font>
    <font>
      <sz val="10"/>
      <name val="Calibri"/>
      <family val="1"/>
      <scheme val="minor"/>
    </font>
    <font>
      <b/>
      <sz val="11"/>
      <color theme="1"/>
      <name val="Calibri"/>
      <family val="2"/>
      <scheme val="minor"/>
    </font>
    <font>
      <sz val="10"/>
      <color rgb="FF333333"/>
      <name val="Sylfaen"/>
      <family val="1"/>
    </font>
    <font>
      <b/>
      <sz val="10"/>
      <color theme="1"/>
      <name val="Segoe UI"/>
      <family val="2"/>
    </font>
    <font>
      <sz val="10"/>
      <color theme="1"/>
      <name val="Sylfaen"/>
      <family val="1"/>
    </font>
    <font>
      <i/>
      <sz val="10"/>
      <color theme="1"/>
      <name val="Sylfaen"/>
      <family val="1"/>
    </font>
    <font>
      <i/>
      <sz val="10"/>
      <name val="Sylfaen"/>
      <family val="1"/>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lightGray">
        <fgColor indexed="22"/>
        <bgColor theme="1" tint="0.499984740745262"/>
      </patternFill>
    </fill>
    <fill>
      <patternFill patternType="solid">
        <fgColor theme="0" tint="-4.9989318521683403E-2"/>
        <bgColor indexed="64"/>
      </patternFill>
    </fill>
  </fills>
  <borders count="10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s>
  <cellStyleXfs count="2096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cellStyleXfs>
  <cellXfs count="552">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0" fontId="2" fillId="0" borderId="21" xfId="0" applyFont="1" applyFill="1" applyBorder="1" applyAlignment="1">
      <alignment horizontal="right" vertical="center" wrapText="1"/>
    </xf>
    <xf numFmtId="0" fontId="85" fillId="0" borderId="0" xfId="0" applyFont="1" applyFill="1"/>
    <xf numFmtId="0" fontId="2" fillId="2" borderId="21" xfId="0" applyFont="1" applyFill="1" applyBorder="1" applyAlignment="1">
      <alignment horizontal="right" vertical="center"/>
    </xf>
    <xf numFmtId="0" fontId="2" fillId="2" borderId="24" xfId="0" applyFont="1" applyFill="1" applyBorder="1" applyAlignment="1">
      <alignment horizontal="right" vertical="center"/>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8" xfId="0" applyFont="1" applyFill="1" applyBorder="1" applyAlignment="1" applyProtection="1">
      <alignment horizontal="lef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7" fillId="0" borderId="0" xfId="0" applyFont="1" applyAlignment="1">
      <alignment vertical="center"/>
    </xf>
    <xf numFmtId="0" fontId="88"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8" fillId="0" borderId="0" xfId="0" applyFont="1" applyBorder="1"/>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5" fillId="0" borderId="3" xfId="0" applyFont="1" applyBorder="1"/>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0" fontId="2" fillId="3" borderId="7" xfId="13" applyFont="1" applyFill="1" applyBorder="1" applyAlignment="1" applyProtection="1">
      <alignment vertical="center" wrapText="1"/>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67" fontId="85" fillId="0" borderId="0" xfId="0" applyNumberFormat="1" applyFont="1" applyBorder="1" applyAlignment="1">
      <alignment horizontal="center"/>
    </xf>
    <xf numFmtId="0" fontId="84" fillId="0" borderId="11" xfId="0" applyFont="1" applyBorder="1" applyAlignment="1">
      <alignment wrapText="1"/>
    </xf>
    <xf numFmtId="167" fontId="87" fillId="0" borderId="65" xfId="0" applyNumberFormat="1" applyFont="1" applyBorder="1" applyAlignment="1">
      <alignment horizontal="center"/>
    </xf>
    <xf numFmtId="167" fontId="91" fillId="0" borderId="0" xfId="0" applyNumberFormat="1" applyFont="1" applyBorder="1" applyAlignment="1">
      <alignment horizontal="center"/>
    </xf>
    <xf numFmtId="0" fontId="87" fillId="0" borderId="11" xfId="0" applyFont="1" applyBorder="1" applyAlignment="1">
      <alignment horizontal="right" wrapText="1"/>
    </xf>
    <xf numFmtId="0" fontId="84" fillId="0" borderId="12" xfId="0" applyFont="1" applyBorder="1" applyAlignment="1">
      <alignment wrapText="1"/>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89" fillId="0" borderId="0" xfId="0" applyNumberFormat="1" applyFont="1" applyFill="1" applyBorder="1" applyAlignment="1">
      <alignment horizontal="center"/>
    </xf>
    <xf numFmtId="0" fontId="87" fillId="0" borderId="12" xfId="0" applyFont="1" applyBorder="1" applyAlignment="1">
      <alignment horizontal="right" wrapText="1"/>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0" fontId="88"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8"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8"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2" fillId="3" borderId="3" xfId="11" applyFont="1" applyFill="1" applyBorder="1" applyAlignment="1">
      <alignment horizontal="left" vertical="center"/>
    </xf>
    <xf numFmtId="0" fontId="90"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2"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2"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0" fillId="0" borderId="3" xfId="11" applyFont="1" applyFill="1" applyBorder="1" applyAlignment="1">
      <alignment wrapText="1"/>
    </xf>
    <xf numFmtId="193" fontId="2" fillId="0" borderId="3" xfId="1" applyNumberFormat="1" applyFont="1" applyFill="1" applyBorder="1" applyProtection="1">
      <protection locked="0"/>
    </xf>
    <xf numFmtId="0" fontId="92" fillId="3" borderId="3" xfId="9" applyFont="1" applyFill="1" applyBorder="1" applyAlignment="1" applyProtection="1">
      <alignment horizontal="left" vertical="center"/>
      <protection locked="0"/>
    </xf>
    <xf numFmtId="0" fontId="90"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0"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3" fillId="0" borderId="0" xfId="0" applyFont="1" applyBorder="1" applyAlignment="1">
      <alignment wrapText="1"/>
    </xf>
    <xf numFmtId="0" fontId="2" fillId="3" borderId="3" xfId="20960" applyFont="1" applyFill="1" applyBorder="1" applyAlignment="1" applyProtection="1"/>
    <xf numFmtId="0" fontId="84" fillId="0" borderId="3" xfId="0" applyFont="1" applyFill="1" applyBorder="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65" fillId="0" borderId="3" xfId="0" applyFont="1" applyFill="1" applyBorder="1" applyAlignment="1">
      <alignment horizontal="center"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7" fillId="0" borderId="11" xfId="0" applyFont="1" applyBorder="1" applyAlignment="1">
      <alignment horizontal="left" wrapText="1" indent="1"/>
    </xf>
    <xf numFmtId="0" fontId="87"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4" fillId="0" borderId="0" xfId="11" applyFont="1" applyFill="1" applyBorder="1" applyAlignment="1" applyProtection="1"/>
    <xf numFmtId="0" fontId="95"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6" fillId="0" borderId="10" xfId="0" applyNumberFormat="1" applyFont="1" applyFill="1" applyBorder="1" applyAlignment="1">
      <alignment horizontal="left" vertical="center" wrapText="1"/>
    </xf>
    <xf numFmtId="0" fontId="95"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6" fillId="0" borderId="3" xfId="17" applyFill="1" applyBorder="1" applyAlignment="1" applyProtection="1">
      <alignment horizontal="left" vertical="center"/>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7"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0" fontId="2" fillId="2" borderId="3" xfId="0" applyFont="1" applyFill="1" applyBorder="1" applyAlignment="1">
      <alignment horizontal="right" vertical="center"/>
    </xf>
    <xf numFmtId="0" fontId="96" fillId="0" borderId="0" xfId="0" applyFont="1" applyAlignment="1">
      <alignment wrapText="1"/>
    </xf>
    <xf numFmtId="0" fontId="2" fillId="0" borderId="0" xfId="0" applyFont="1" applyAlignment="1">
      <alignment wrapText="1"/>
    </xf>
    <xf numFmtId="0" fontId="3" fillId="0" borderId="0" xfId="0" applyFont="1" applyFill="1"/>
    <xf numFmtId="0" fontId="99" fillId="3" borderId="85" xfId="0" applyFont="1" applyFill="1" applyBorder="1" applyAlignment="1">
      <alignment horizontal="left"/>
    </xf>
    <xf numFmtId="0" fontId="99" fillId="3" borderId="86" xfId="0" applyFont="1" applyFill="1" applyBorder="1" applyAlignment="1">
      <alignment horizontal="left"/>
    </xf>
    <xf numFmtId="0" fontId="4" fillId="3" borderId="89" xfId="0" applyFont="1" applyFill="1" applyBorder="1" applyAlignment="1">
      <alignment vertical="center"/>
    </xf>
    <xf numFmtId="0" fontId="3" fillId="3" borderId="90" xfId="0" applyFont="1" applyFill="1" applyBorder="1" applyAlignment="1">
      <alignment vertical="center"/>
    </xf>
    <xf numFmtId="0" fontId="3" fillId="3" borderId="91" xfId="0" applyFont="1" applyFill="1" applyBorder="1" applyAlignment="1">
      <alignment vertical="center"/>
    </xf>
    <xf numFmtId="0" fontId="3" fillId="0" borderId="73" xfId="0" applyFont="1" applyFill="1" applyBorder="1" applyAlignment="1">
      <alignment horizontal="center" vertical="center"/>
    </xf>
    <xf numFmtId="0" fontId="3" fillId="0" borderId="7" xfId="0" applyFont="1" applyFill="1" applyBorder="1" applyAlignment="1">
      <alignment vertical="center"/>
    </xf>
    <xf numFmtId="169" fontId="9" fillId="37" borderId="0" xfId="20" applyBorder="1"/>
    <xf numFmtId="0" fontId="3" fillId="0" borderId="21" xfId="0" applyFont="1" applyFill="1" applyBorder="1" applyAlignment="1">
      <alignment horizontal="center" vertical="center"/>
    </xf>
    <xf numFmtId="0" fontId="3" fillId="0" borderId="87" xfId="0" applyFont="1" applyFill="1" applyBorder="1" applyAlignment="1">
      <alignment vertical="center"/>
    </xf>
    <xf numFmtId="0" fontId="4" fillId="0" borderId="87"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0" fontId="3" fillId="0" borderId="93" xfId="0" applyFont="1" applyFill="1" applyBorder="1" applyAlignment="1">
      <alignment horizontal="center" vertical="center"/>
    </xf>
    <xf numFmtId="0" fontId="3" fillId="0" borderId="94" xfId="0" applyFont="1" applyFill="1" applyBorder="1" applyAlignment="1">
      <alignment vertical="center"/>
    </xf>
    <xf numFmtId="169" fontId="9" fillId="37" borderId="27" xfId="20" applyBorder="1"/>
    <xf numFmtId="169" fontId="9" fillId="37" borderId="95" xfId="20" applyBorder="1"/>
    <xf numFmtId="169" fontId="9" fillId="37" borderId="28" xfId="20" applyBorder="1"/>
    <xf numFmtId="0" fontId="3" fillId="0" borderId="96" xfId="0" applyFont="1" applyFill="1" applyBorder="1" applyAlignment="1">
      <alignment horizontal="center" vertical="center"/>
    </xf>
    <xf numFmtId="0" fontId="3" fillId="0" borderId="97"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7" xfId="0" applyFont="1" applyFill="1" applyBorder="1" applyAlignment="1">
      <alignment horizontal="center" vertical="center" wrapText="1"/>
    </xf>
    <xf numFmtId="0" fontId="86" fillId="0" borderId="88" xfId="0" applyFont="1" applyFill="1" applyBorder="1" applyAlignment="1">
      <alignment horizontal="center" vertical="center" wrapText="1"/>
    </xf>
    <xf numFmtId="0" fontId="84" fillId="0" borderId="87" xfId="0" applyFont="1" applyFill="1" applyBorder="1"/>
    <xf numFmtId="193" fontId="84" fillId="0" borderId="87" xfId="0" applyNumberFormat="1" applyFont="1" applyFill="1" applyBorder="1" applyAlignment="1">
      <alignment horizontal="center" vertical="center"/>
    </xf>
    <xf numFmtId="193" fontId="84" fillId="0" borderId="88" xfId="0" applyNumberFormat="1" applyFont="1" applyFill="1" applyBorder="1" applyAlignment="1">
      <alignment horizontal="center" vertical="center"/>
    </xf>
    <xf numFmtId="0" fontId="84" fillId="0" borderId="87" xfId="0" applyFont="1" applyFill="1" applyBorder="1" applyAlignment="1">
      <alignment horizontal="left" indent="1"/>
    </xf>
    <xf numFmtId="193" fontId="87" fillId="0" borderId="87" xfId="0" applyNumberFormat="1" applyFont="1" applyFill="1" applyBorder="1" applyAlignment="1">
      <alignment horizontal="center" vertical="center"/>
    </xf>
    <xf numFmtId="0" fontId="87" fillId="0" borderId="87" xfId="0" applyFont="1" applyFill="1" applyBorder="1" applyAlignment="1">
      <alignment horizontal="left" indent="1"/>
    </xf>
    <xf numFmtId="193" fontId="86" fillId="36" borderId="26" xfId="0" applyNumberFormat="1" applyFont="1" applyFill="1" applyBorder="1" applyAlignment="1">
      <alignment horizontal="center" vertical="center"/>
    </xf>
    <xf numFmtId="169" fontId="9" fillId="37" borderId="100" xfId="20" applyBorder="1"/>
    <xf numFmtId="0" fontId="94" fillId="0" borderId="0" xfId="11" applyFont="1" applyFill="1" applyBorder="1" applyProtection="1"/>
    <xf numFmtId="0" fontId="96" fillId="0" borderId="0" xfId="0" applyFont="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4" fillId="36" borderId="88"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3" fillId="0" borderId="87" xfId="0" applyFont="1" applyFill="1" applyBorder="1" applyAlignment="1">
      <alignment horizontal="left" vertical="center" wrapText="1"/>
    </xf>
    <xf numFmtId="0" fontId="3" fillId="0" borderId="88" xfId="0" applyFont="1" applyFill="1" applyBorder="1" applyAlignment="1">
      <alignment horizontal="left" vertical="center" wrapText="1"/>
    </xf>
    <xf numFmtId="0" fontId="100" fillId="0" borderId="21" xfId="0" applyFont="1" applyFill="1" applyBorder="1" applyAlignment="1">
      <alignment horizontal="right" vertical="center" wrapText="1"/>
    </xf>
    <xf numFmtId="0" fontId="100" fillId="0" borderId="87" xfId="0" applyFont="1" applyFill="1" applyBorder="1" applyAlignment="1">
      <alignment horizontal="left" vertical="center" wrapText="1"/>
    </xf>
    <xf numFmtId="0" fontId="100" fillId="0" borderId="88" xfId="0" applyFont="1" applyFill="1" applyBorder="1" applyAlignment="1">
      <alignment horizontal="left" vertical="center" wrapText="1"/>
    </xf>
    <xf numFmtId="9" fontId="4" fillId="36" borderId="87" xfId="20962" applyFont="1" applyFill="1" applyBorder="1" applyAlignment="1">
      <alignment horizontal="left" vertical="center" wrapText="1"/>
    </xf>
    <xf numFmtId="0" fontId="4" fillId="0" borderId="21" xfId="0" applyFont="1" applyFill="1" applyBorder="1" applyAlignment="1">
      <alignment horizontal="left" vertical="center" wrapText="1"/>
    </xf>
    <xf numFmtId="9" fontId="100" fillId="0" borderId="87" xfId="20962" applyFont="1" applyFill="1" applyBorder="1" applyAlignment="1">
      <alignment horizontal="left" vertical="center" wrapText="1"/>
    </xf>
    <xf numFmtId="0" fontId="4" fillId="0" borderId="88"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0"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9" fontId="103" fillId="0" borderId="25" xfId="20962" applyFont="1" applyFill="1" applyBorder="1" applyAlignment="1" applyProtection="1">
      <alignment horizontal="left" vertical="center"/>
    </xf>
    <xf numFmtId="37" fontId="96" fillId="0" borderId="26" xfId="1" applyNumberFormat="1" applyFont="1" applyFill="1" applyBorder="1" applyAlignment="1" applyProtection="1">
      <alignment horizontal="left" vertical="center"/>
    </xf>
    <xf numFmtId="0" fontId="84" fillId="0" borderId="87" xfId="0" applyFont="1" applyBorder="1" applyAlignment="1">
      <alignment vertical="center" wrapText="1"/>
    </xf>
    <xf numFmtId="14" fontId="2" fillId="3" borderId="87" xfId="8" quotePrefix="1" applyNumberFormat="1" applyFont="1" applyFill="1" applyBorder="1" applyAlignment="1" applyProtection="1">
      <alignment horizontal="left"/>
      <protection locked="0"/>
    </xf>
    <xf numFmtId="0" fontId="84" fillId="0" borderId="87" xfId="0" applyFont="1" applyFill="1" applyBorder="1" applyAlignment="1">
      <alignment vertical="center" wrapText="1"/>
    </xf>
    <xf numFmtId="0" fontId="6" fillId="0" borderId="87" xfId="17" applyFill="1" applyBorder="1" applyAlignment="1" applyProtection="1"/>
    <xf numFmtId="49" fontId="84" fillId="0" borderId="87"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93" fillId="0" borderId="72" xfId="0" applyFont="1" applyBorder="1" applyAlignment="1">
      <alignment horizontal="left" wrapText="1"/>
    </xf>
    <xf numFmtId="0" fontId="93" fillId="0" borderId="71" xfId="0" applyFont="1" applyBorder="1" applyAlignment="1">
      <alignment horizontal="left" wrapText="1"/>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7" xfId="0" applyFont="1" applyFill="1" applyBorder="1" applyAlignment="1">
      <alignment horizontal="center" vertical="center" wrapText="1"/>
    </xf>
    <xf numFmtId="0" fontId="84" fillId="0" borderId="87" xfId="0" applyFont="1" applyFill="1" applyBorder="1" applyAlignment="1">
      <alignment horizontal="center" vertical="center" wrapText="1"/>
    </xf>
    <xf numFmtId="0" fontId="45" fillId="0" borderId="87" xfId="11" applyFont="1" applyFill="1" applyBorder="1" applyAlignment="1" applyProtection="1">
      <alignment horizontal="center" vertical="center" wrapText="1"/>
    </xf>
    <xf numFmtId="0" fontId="45" fillId="0" borderId="88"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9" xfId="0" applyFont="1" applyFill="1" applyBorder="1" applyAlignment="1">
      <alignment horizontal="center" vertical="center" wrapText="1"/>
    </xf>
    <xf numFmtId="0" fontId="4" fillId="36" borderId="1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8" fillId="3" borderId="78" xfId="13" applyFont="1" applyFill="1" applyBorder="1" applyAlignment="1" applyProtection="1">
      <alignment horizontal="center" vertical="center" wrapText="1"/>
      <protection locked="0"/>
    </xf>
    <xf numFmtId="0" fontId="98"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99" fillId="0" borderId="58" xfId="0" applyFont="1" applyFill="1" applyBorder="1" applyAlignment="1">
      <alignment horizontal="left" vertical="center"/>
    </xf>
    <xf numFmtId="0" fontId="99"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6" fillId="0" borderId="3" xfId="17" applyBorder="1" applyAlignment="1" applyProtection="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4" fillId="0" borderId="7" xfId="0" applyFont="1" applyFill="1" applyBorder="1" applyAlignment="1">
      <alignment horizontal="center" vertical="center" wrapText="1"/>
    </xf>
    <xf numFmtId="0" fontId="4" fillId="0" borderId="20" xfId="0" applyFont="1" applyFill="1" applyBorder="1" applyAlignment="1">
      <alignment horizontal="center" vertical="center" wrapText="1"/>
    </xf>
    <xf numFmtId="193" fontId="96" fillId="0" borderId="87" xfId="0" applyNumberFormat="1" applyFont="1" applyFill="1" applyBorder="1" applyAlignment="1" applyProtection="1">
      <alignment vertical="center" wrapText="1"/>
      <protection locked="0"/>
    </xf>
    <xf numFmtId="193" fontId="96" fillId="0" borderId="87" xfId="0" applyNumberFormat="1" applyFont="1" applyFill="1" applyBorder="1" applyAlignment="1" applyProtection="1">
      <alignment horizontal="right" vertical="center" wrapText="1"/>
      <protection locked="0"/>
    </xf>
    <xf numFmtId="10" fontId="3" fillId="0" borderId="87" xfId="20962" applyNumberFormat="1" applyFont="1" applyFill="1" applyBorder="1" applyAlignment="1" applyProtection="1">
      <alignment horizontal="right" vertical="center" wrapText="1"/>
      <protection locked="0"/>
    </xf>
    <xf numFmtId="193" fontId="95" fillId="0" borderId="87" xfId="0" applyNumberFormat="1" applyFont="1" applyFill="1" applyBorder="1" applyAlignment="1" applyProtection="1">
      <alignment vertical="center" wrapText="1"/>
      <protection locked="0"/>
    </xf>
    <xf numFmtId="10" fontId="96" fillId="0" borderId="87" xfId="20962" applyNumberFormat="1" applyFont="1" applyBorder="1" applyAlignment="1" applyProtection="1">
      <alignment vertical="center" wrapText="1"/>
      <protection locked="0"/>
    </xf>
    <xf numFmtId="10" fontId="94" fillId="2" borderId="87" xfId="20962" applyNumberFormat="1" applyFont="1" applyFill="1" applyBorder="1" applyAlignment="1" applyProtection="1">
      <alignment vertical="center"/>
      <protection locked="0"/>
    </xf>
    <xf numFmtId="193" fontId="94" fillId="0" borderId="87" xfId="0" applyNumberFormat="1" applyFont="1" applyFill="1" applyBorder="1" applyAlignment="1" applyProtection="1">
      <alignment vertical="center"/>
      <protection locked="0"/>
    </xf>
    <xf numFmtId="10" fontId="94" fillId="0" borderId="25" xfId="20962" applyNumberFormat="1" applyFont="1" applyFill="1" applyBorder="1" applyAlignment="1" applyProtection="1">
      <alignment vertical="center"/>
      <protection locked="0"/>
    </xf>
    <xf numFmtId="193" fontId="3" fillId="0" borderId="87" xfId="0" applyNumberFormat="1" applyFont="1" applyFill="1" applyBorder="1" applyAlignment="1" applyProtection="1">
      <alignment vertical="center" wrapText="1"/>
      <protection locked="0"/>
    </xf>
    <xf numFmtId="10" fontId="3" fillId="0" borderId="87" xfId="20962" applyNumberFormat="1" applyFont="1" applyBorder="1" applyAlignment="1" applyProtection="1">
      <alignment vertical="center" wrapText="1"/>
      <protection locked="0"/>
    </xf>
    <xf numFmtId="10" fontId="105" fillId="2" borderId="87" xfId="20962" applyNumberFormat="1" applyFont="1" applyFill="1" applyBorder="1" applyAlignment="1" applyProtection="1">
      <alignment vertical="center"/>
      <protection locked="0"/>
    </xf>
    <xf numFmtId="193" fontId="105" fillId="0" borderId="87" xfId="0" applyNumberFormat="1" applyFont="1" applyFill="1" applyBorder="1" applyAlignment="1" applyProtection="1">
      <alignment vertical="center"/>
      <protection locked="0"/>
    </xf>
    <xf numFmtId="10" fontId="105" fillId="0" borderId="25" xfId="20962" applyNumberFormat="1" applyFont="1" applyFill="1" applyBorder="1" applyAlignment="1" applyProtection="1">
      <alignment vertical="center"/>
      <protection locked="0"/>
    </xf>
    <xf numFmtId="193" fontId="94" fillId="2" borderId="87" xfId="0" applyNumberFormat="1" applyFont="1" applyFill="1" applyBorder="1" applyAlignment="1" applyProtection="1">
      <alignment vertical="center"/>
      <protection locked="0"/>
    </xf>
    <xf numFmtId="193" fontId="105" fillId="2" borderId="87" xfId="0" applyNumberFormat="1" applyFont="1" applyFill="1" applyBorder="1" applyAlignment="1" applyProtection="1">
      <alignment vertical="center"/>
      <protection locked="0"/>
    </xf>
    <xf numFmtId="193" fontId="105" fillId="2" borderId="25" xfId="0" applyNumberFormat="1" applyFont="1" applyFill="1" applyBorder="1" applyAlignment="1" applyProtection="1">
      <alignment vertical="center"/>
      <protection locked="0"/>
    </xf>
    <xf numFmtId="193" fontId="3" fillId="0" borderId="88" xfId="0" applyNumberFormat="1" applyFont="1" applyFill="1" applyBorder="1" applyAlignment="1" applyProtection="1">
      <alignment vertical="center" wrapText="1"/>
      <protection locked="0"/>
    </xf>
    <xf numFmtId="10" fontId="3" fillId="0" borderId="88" xfId="20962" applyNumberFormat="1" applyFont="1" applyBorder="1" applyAlignment="1" applyProtection="1">
      <alignment vertical="center" wrapText="1"/>
      <protection locked="0"/>
    </xf>
    <xf numFmtId="10" fontId="105" fillId="2" borderId="88" xfId="20962" applyNumberFormat="1" applyFont="1" applyFill="1" applyBorder="1" applyAlignment="1" applyProtection="1">
      <alignment vertical="center"/>
      <protection locked="0"/>
    </xf>
    <xf numFmtId="10" fontId="94" fillId="2" borderId="88" xfId="20962" applyNumberFormat="1" applyFont="1" applyFill="1" applyBorder="1" applyAlignment="1" applyProtection="1">
      <alignment vertical="center"/>
      <protection locked="0"/>
    </xf>
    <xf numFmtId="193" fontId="94" fillId="2" borderId="88" xfId="0" applyNumberFormat="1" applyFont="1" applyFill="1" applyBorder="1" applyAlignment="1" applyProtection="1">
      <alignment vertical="center"/>
      <protection locked="0"/>
    </xf>
    <xf numFmtId="193" fontId="105" fillId="2" borderId="88" xfId="0" applyNumberFormat="1" applyFont="1" applyFill="1" applyBorder="1" applyAlignment="1" applyProtection="1">
      <alignment vertical="center"/>
      <protection locked="0"/>
    </xf>
    <xf numFmtId="193" fontId="105" fillId="2" borderId="26" xfId="0" applyNumberFormat="1" applyFont="1" applyFill="1" applyBorder="1" applyAlignment="1" applyProtection="1">
      <alignment vertical="center"/>
      <protection locked="0"/>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45" fillId="0" borderId="3" xfId="0" applyFont="1" applyFill="1" applyBorder="1" applyAlignment="1" applyProtection="1">
      <alignment horizontal="center" vertical="center" wrapText="1"/>
    </xf>
    <xf numFmtId="0" fontId="45" fillId="0" borderId="22" xfId="0" applyFont="1" applyFill="1" applyBorder="1" applyAlignment="1" applyProtection="1">
      <alignment horizontal="center" vertical="center" wrapText="1"/>
    </xf>
    <xf numFmtId="0" fontId="65" fillId="0" borderId="0" xfId="0" applyFont="1" applyFill="1" applyBorder="1" applyProtection="1">
      <protection locked="0"/>
    </xf>
    <xf numFmtId="164" fontId="96" fillId="0" borderId="87" xfId="7" applyNumberFormat="1" applyFont="1" applyFill="1" applyBorder="1" applyAlignment="1" applyProtection="1">
      <alignment horizontal="right"/>
    </xf>
    <xf numFmtId="164" fontId="95" fillId="36" borderId="87" xfId="7" applyNumberFormat="1" applyFont="1" applyFill="1" applyBorder="1" applyAlignment="1" applyProtection="1">
      <alignment horizontal="right"/>
    </xf>
    <xf numFmtId="164" fontId="96" fillId="0" borderId="10" xfId="7" applyNumberFormat="1" applyFont="1" applyFill="1" applyBorder="1" applyAlignment="1" applyProtection="1">
      <alignment horizontal="right"/>
    </xf>
    <xf numFmtId="164" fontId="95" fillId="36" borderId="88" xfId="7" applyNumberFormat="1" applyFont="1" applyFill="1" applyBorder="1" applyAlignment="1" applyProtection="1">
      <alignment horizontal="right"/>
    </xf>
    <xf numFmtId="38" fontId="96" fillId="0" borderId="87" xfId="7" applyNumberFormat="1" applyFont="1" applyFill="1" applyBorder="1" applyAlignment="1" applyProtection="1">
      <alignment horizontal="right"/>
    </xf>
    <xf numFmtId="38" fontId="95" fillId="36" borderId="87" xfId="7" applyNumberFormat="1" applyFont="1" applyFill="1" applyBorder="1" applyAlignment="1" applyProtection="1">
      <alignment horizontal="right"/>
    </xf>
    <xf numFmtId="38" fontId="96" fillId="0" borderId="10" xfId="7" applyNumberFormat="1" applyFont="1" applyFill="1" applyBorder="1" applyAlignment="1" applyProtection="1">
      <alignment horizontal="right"/>
    </xf>
    <xf numFmtId="38" fontId="95" fillId="36" borderId="88" xfId="7" applyNumberFormat="1" applyFont="1" applyFill="1" applyBorder="1" applyAlignment="1" applyProtection="1">
      <alignment horizontal="right"/>
    </xf>
    <xf numFmtId="164" fontId="96" fillId="0" borderId="87" xfId="7" applyNumberFormat="1" applyFont="1" applyFill="1" applyBorder="1" applyAlignment="1" applyProtection="1">
      <alignment horizontal="right"/>
      <protection locked="0"/>
    </xf>
    <xf numFmtId="164" fontId="96" fillId="0" borderId="10" xfId="7" applyNumberFormat="1" applyFont="1" applyFill="1" applyBorder="1" applyAlignment="1" applyProtection="1">
      <alignment horizontal="right"/>
      <protection locked="0"/>
    </xf>
    <xf numFmtId="164" fontId="96" fillId="0" borderId="88" xfId="7" applyNumberFormat="1" applyFont="1" applyFill="1" applyBorder="1" applyAlignment="1" applyProtection="1">
      <alignment horizontal="right"/>
    </xf>
    <xf numFmtId="164" fontId="95" fillId="0" borderId="87" xfId="7" applyNumberFormat="1" applyFont="1" applyFill="1" applyBorder="1" applyAlignment="1" applyProtection="1">
      <alignment horizontal="right"/>
    </xf>
    <xf numFmtId="164" fontId="95" fillId="0" borderId="10" xfId="7" applyNumberFormat="1" applyFont="1" applyFill="1" applyBorder="1" applyAlignment="1" applyProtection="1">
      <alignment horizontal="right"/>
    </xf>
    <xf numFmtId="164" fontId="95" fillId="36" borderId="25" xfId="7" applyNumberFormat="1" applyFont="1" applyFill="1" applyBorder="1" applyAlignment="1" applyProtection="1">
      <alignment horizontal="right"/>
    </xf>
    <xf numFmtId="164" fontId="95" fillId="36" borderId="26" xfId="7" applyNumberFormat="1" applyFont="1" applyFill="1" applyBorder="1" applyAlignment="1" applyProtection="1">
      <alignment horizontal="right"/>
    </xf>
    <xf numFmtId="0" fontId="45" fillId="0" borderId="22" xfId="0" applyFont="1" applyFill="1" applyBorder="1" applyAlignment="1">
      <alignment horizontal="center" vertical="center" wrapText="1"/>
    </xf>
    <xf numFmtId="0" fontId="65" fillId="0" borderId="0" xfId="0" applyFont="1" applyFill="1" applyBorder="1" applyAlignment="1" applyProtection="1">
      <alignment horizontal="right"/>
      <protection locked="0"/>
    </xf>
    <xf numFmtId="0" fontId="2" fillId="0" borderId="92" xfId="0" applyFont="1" applyBorder="1" applyAlignment="1">
      <alignment wrapText="1"/>
    </xf>
    <xf numFmtId="9" fontId="84" fillId="0" borderId="91" xfId="0" applyNumberFormat="1" applyFont="1" applyBorder="1" applyAlignment="1"/>
    <xf numFmtId="10" fontId="3" fillId="0" borderId="91" xfId="20962" applyNumberFormat="1" applyFont="1" applyFill="1" applyBorder="1" applyAlignment="1"/>
    <xf numFmtId="10" fontId="3" fillId="0" borderId="42" xfId="20962" applyNumberFormat="1" applyFont="1" applyFill="1" applyBorder="1" applyAlignment="1"/>
    <xf numFmtId="38" fontId="96" fillId="0" borderId="50" xfId="0" applyNumberFormat="1" applyFont="1" applyFill="1" applyBorder="1" applyAlignment="1" applyProtection="1">
      <alignment horizontal="right"/>
      <protection locked="0"/>
    </xf>
    <xf numFmtId="38" fontId="96" fillId="0" borderId="87" xfId="0" applyNumberFormat="1" applyFont="1" applyFill="1" applyBorder="1" applyAlignment="1" applyProtection="1">
      <alignment horizontal="right"/>
      <protection locked="0"/>
    </xf>
    <xf numFmtId="38" fontId="95" fillId="36" borderId="87" xfId="0" applyNumberFormat="1" applyFont="1" applyFill="1" applyBorder="1" applyAlignment="1">
      <alignment horizontal="right"/>
    </xf>
    <xf numFmtId="38" fontId="96" fillId="0" borderId="88" xfId="7" applyNumberFormat="1" applyFont="1" applyFill="1" applyBorder="1" applyAlignment="1" applyProtection="1">
      <alignment horizontal="right"/>
    </xf>
    <xf numFmtId="38" fontId="95" fillId="0" borderId="87" xfId="0" applyNumberFormat="1" applyFont="1" applyFill="1" applyBorder="1" applyAlignment="1">
      <alignment horizontal="center"/>
    </xf>
    <xf numFmtId="38" fontId="95" fillId="0" borderId="88" xfId="0" applyNumberFormat="1" applyFont="1" applyFill="1" applyBorder="1" applyAlignment="1">
      <alignment horizontal="center"/>
    </xf>
    <xf numFmtId="38" fontId="95" fillId="36" borderId="87" xfId="0" applyNumberFormat="1" applyFont="1" applyFill="1" applyBorder="1" applyAlignment="1" applyProtection="1">
      <alignment horizontal="right"/>
    </xf>
    <xf numFmtId="38" fontId="96" fillId="0" borderId="88" xfId="0" applyNumberFormat="1" applyFont="1" applyFill="1" applyBorder="1" applyAlignment="1" applyProtection="1">
      <alignment horizontal="right"/>
      <protection locked="0"/>
    </xf>
    <xf numFmtId="38" fontId="95" fillId="36" borderId="87" xfId="7" applyNumberFormat="1" applyFont="1" applyFill="1" applyBorder="1" applyAlignment="1" applyProtection="1"/>
    <xf numFmtId="38" fontId="96" fillId="0" borderId="87" xfId="0" applyNumberFormat="1" applyFont="1" applyFill="1" applyBorder="1" applyAlignment="1" applyProtection="1">
      <protection locked="0"/>
    </xf>
    <xf numFmtId="38" fontId="95" fillId="36" borderId="88" xfId="7" applyNumberFormat="1" applyFont="1" applyFill="1" applyBorder="1" applyAlignment="1" applyProtection="1"/>
    <xf numFmtId="38" fontId="96" fillId="0" borderId="87" xfId="0" applyNumberFormat="1" applyFont="1" applyFill="1" applyBorder="1" applyAlignment="1" applyProtection="1">
      <alignment horizontal="right" vertical="center"/>
      <protection locked="0"/>
    </xf>
    <xf numFmtId="38" fontId="95" fillId="36" borderId="25" xfId="0" applyNumberFormat="1" applyFont="1" applyFill="1" applyBorder="1" applyAlignment="1">
      <alignment horizontal="right"/>
    </xf>
    <xf numFmtId="38" fontId="95" fillId="36" borderId="25" xfId="7" applyNumberFormat="1" applyFont="1" applyFill="1" applyBorder="1" applyAlignment="1" applyProtection="1">
      <alignment horizontal="right"/>
    </xf>
    <xf numFmtId="38" fontId="95"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38" fontId="96" fillId="0" borderId="87" xfId="0" applyNumberFormat="1" applyFont="1" applyFill="1" applyBorder="1" applyAlignment="1" applyProtection="1">
      <alignment horizontal="right"/>
    </xf>
    <xf numFmtId="38" fontId="95" fillId="78" borderId="87" xfId="0" applyNumberFormat="1" applyFont="1" applyFill="1" applyBorder="1" applyAlignment="1" applyProtection="1">
      <alignment horizontal="right"/>
    </xf>
    <xf numFmtId="38" fontId="95" fillId="36" borderId="25" xfId="0" applyNumberFormat="1" applyFont="1" applyFill="1" applyBorder="1" applyAlignment="1" applyProtection="1">
      <alignment horizontal="right"/>
    </xf>
    <xf numFmtId="0" fontId="106" fillId="0" borderId="7" xfId="0" applyFont="1" applyBorder="1" applyAlignment="1">
      <alignment horizontal="center" vertical="center" wrapText="1"/>
    </xf>
    <xf numFmtId="0" fontId="106" fillId="0" borderId="70" xfId="0" applyFont="1" applyBorder="1" applyAlignment="1">
      <alignment horizontal="center" vertical="center" wrapText="1"/>
    </xf>
    <xf numFmtId="0" fontId="65" fillId="0" borderId="0" xfId="0" applyFont="1" applyFill="1" applyAlignment="1">
      <alignment horizontal="center"/>
    </xf>
    <xf numFmtId="38" fontId="4" fillId="36" borderId="87" xfId="7" applyNumberFormat="1" applyFont="1" applyFill="1" applyBorder="1" applyAlignment="1">
      <alignment vertical="center" wrapText="1"/>
    </xf>
    <xf numFmtId="38" fontId="4" fillId="36" borderId="88" xfId="7" applyNumberFormat="1" applyFont="1" applyFill="1" applyBorder="1" applyAlignment="1">
      <alignment vertical="center" wrapText="1"/>
    </xf>
    <xf numFmtId="38" fontId="4" fillId="0" borderId="87" xfId="7" applyNumberFormat="1" applyFont="1" applyBorder="1" applyAlignment="1">
      <alignment vertical="center" wrapText="1"/>
    </xf>
    <xf numFmtId="38" fontId="4" fillId="0" borderId="88" xfId="7" applyNumberFormat="1" applyFont="1" applyBorder="1" applyAlignment="1">
      <alignment vertical="center" wrapText="1"/>
    </xf>
    <xf numFmtId="38" fontId="95" fillId="77" borderId="0" xfId="7" applyNumberFormat="1" applyFont="1" applyFill="1"/>
    <xf numFmtId="38" fontId="4" fillId="0" borderId="87"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65" fillId="0" borderId="0" xfId="11" applyFont="1" applyFill="1" applyBorder="1" applyAlignment="1" applyProtection="1">
      <alignment horizontal="right"/>
    </xf>
    <xf numFmtId="38" fontId="104" fillId="36" borderId="20" xfId="0" applyNumberFormat="1" applyFont="1" applyFill="1" applyBorder="1" applyAlignment="1">
      <alignment horizontal="right" vertical="center"/>
    </xf>
    <xf numFmtId="38" fontId="0" fillId="0" borderId="88" xfId="0" applyNumberFormat="1" applyFont="1" applyBorder="1" applyAlignment="1">
      <alignment horizontal="right"/>
    </xf>
    <xf numFmtId="38" fontId="0" fillId="0" borderId="88" xfId="0" applyNumberFormat="1" applyFont="1" applyBorder="1" applyAlignment="1">
      <alignment horizontal="right" wrapText="1"/>
    </xf>
    <xf numFmtId="38" fontId="104" fillId="36" borderId="88" xfId="0" applyNumberFormat="1" applyFont="1" applyFill="1" applyBorder="1" applyAlignment="1">
      <alignment horizontal="right" vertical="center" wrapText="1"/>
    </xf>
    <xf numFmtId="38" fontId="104" fillId="0" borderId="88" xfId="0" applyNumberFormat="1" applyFont="1" applyFill="1" applyBorder="1" applyAlignment="1">
      <alignment horizontal="right"/>
    </xf>
    <xf numFmtId="38" fontId="104" fillId="0" borderId="88" xfId="0" applyNumberFormat="1" applyFont="1" applyBorder="1" applyAlignment="1">
      <alignment horizontal="right" wrapText="1"/>
    </xf>
    <xf numFmtId="38" fontId="104" fillId="0" borderId="88" xfId="0" applyNumberFormat="1" applyFont="1" applyFill="1" applyBorder="1" applyAlignment="1">
      <alignment horizontal="right" wrapText="1"/>
    </xf>
    <xf numFmtId="38" fontId="104" fillId="36" borderId="26" xfId="0" applyNumberFormat="1" applyFont="1" applyFill="1" applyBorder="1" applyAlignment="1">
      <alignment horizontal="right" vertical="center" wrapText="1"/>
    </xf>
    <xf numFmtId="38" fontId="95" fillId="36" borderId="88" xfId="2" applyNumberFormat="1" applyFont="1" applyFill="1" applyBorder="1" applyAlignment="1" applyProtection="1">
      <alignment vertical="top"/>
    </xf>
    <xf numFmtId="38" fontId="96" fillId="3" borderId="88" xfId="2" applyNumberFormat="1" applyFont="1" applyFill="1" applyBorder="1" applyAlignment="1" applyProtection="1">
      <alignment vertical="top"/>
      <protection locked="0"/>
    </xf>
    <xf numFmtId="38" fontId="95" fillId="36" borderId="88" xfId="2" applyNumberFormat="1" applyFont="1" applyFill="1" applyBorder="1" applyAlignment="1" applyProtection="1">
      <alignment vertical="top" wrapText="1"/>
    </xf>
    <xf numFmtId="38" fontId="96" fillId="3" borderId="88" xfId="2" applyNumberFormat="1" applyFont="1" applyFill="1" applyBorder="1" applyAlignment="1" applyProtection="1">
      <alignment vertical="top" wrapText="1"/>
      <protection locked="0"/>
    </xf>
    <xf numFmtId="38" fontId="95" fillId="36" borderId="88" xfId="2" applyNumberFormat="1" applyFont="1" applyFill="1" applyBorder="1" applyAlignment="1" applyProtection="1">
      <alignment vertical="top" wrapText="1"/>
      <protection locked="0"/>
    </xf>
    <xf numFmtId="38" fontId="95" fillId="36" borderId="26" xfId="2" applyNumberFormat="1" applyFont="1" applyFill="1" applyBorder="1" applyAlignment="1" applyProtection="1">
      <alignment vertical="top" wrapText="1"/>
    </xf>
    <xf numFmtId="193" fontId="3" fillId="0" borderId="34" xfId="0" applyNumberFormat="1" applyFont="1" applyBorder="1" applyAlignment="1">
      <alignment vertical="center"/>
    </xf>
    <xf numFmtId="193" fontId="3" fillId="0" borderId="13" xfId="0" applyNumberFormat="1" applyFont="1" applyBorder="1" applyAlignment="1">
      <alignment vertical="center"/>
    </xf>
    <xf numFmtId="193" fontId="99" fillId="0" borderId="13" xfId="0" applyNumberFormat="1" applyFont="1" applyBorder="1" applyAlignment="1">
      <alignment vertical="center"/>
    </xf>
    <xf numFmtId="193" fontId="4" fillId="36" borderId="13" xfId="0" applyNumberFormat="1" applyFont="1" applyFill="1" applyBorder="1" applyAlignment="1">
      <alignment vertical="center"/>
    </xf>
    <xf numFmtId="193" fontId="3" fillId="0" borderId="14" xfId="0" applyNumberFormat="1" applyFont="1" applyBorder="1" applyAlignment="1">
      <alignment vertical="center"/>
    </xf>
    <xf numFmtId="193" fontId="3" fillId="0" borderId="17" xfId="0" applyNumberFormat="1" applyFont="1" applyBorder="1" applyAlignment="1">
      <alignment vertical="center"/>
    </xf>
    <xf numFmtId="193" fontId="99" fillId="0" borderId="14" xfId="0" applyNumberFormat="1" applyFont="1" applyBorder="1" applyAlignment="1">
      <alignment vertical="center"/>
    </xf>
    <xf numFmtId="167" fontId="107" fillId="0" borderId="67" xfId="0" applyNumberFormat="1" applyFont="1" applyBorder="1" applyAlignment="1">
      <alignment horizontal="center"/>
    </xf>
    <xf numFmtId="167" fontId="107" fillId="0" borderId="65" xfId="0" applyNumberFormat="1" applyFont="1" applyBorder="1" applyAlignment="1">
      <alignment horizontal="center"/>
    </xf>
    <xf numFmtId="167" fontId="108" fillId="0" borderId="65" xfId="0" applyNumberFormat="1" applyFont="1" applyBorder="1" applyAlignment="1">
      <alignment horizontal="center"/>
    </xf>
    <xf numFmtId="167" fontId="109" fillId="76" borderId="65" xfId="0" applyNumberFormat="1" applyFont="1" applyFill="1" applyBorder="1" applyAlignment="1">
      <alignment horizontal="center"/>
    </xf>
    <xf numFmtId="167" fontId="107" fillId="0" borderId="68" xfId="0" applyNumberFormat="1" applyFont="1" applyBorder="1" applyAlignment="1">
      <alignment horizontal="center"/>
    </xf>
    <xf numFmtId="167" fontId="107" fillId="0" borderId="64" xfId="0" applyNumberFormat="1" applyFont="1" applyBorder="1" applyAlignment="1">
      <alignment horizontal="center"/>
    </xf>
    <xf numFmtId="38" fontId="3" fillId="0" borderId="87" xfId="0" applyNumberFormat="1" applyFont="1" applyBorder="1" applyAlignment="1"/>
    <xf numFmtId="38" fontId="3" fillId="0" borderId="92" xfId="0" applyNumberFormat="1" applyFont="1" applyBorder="1" applyAlignment="1"/>
    <xf numFmtId="38" fontId="4" fillId="36" borderId="88" xfId="0" applyNumberFormat="1" applyFont="1" applyFill="1" applyBorder="1"/>
    <xf numFmtId="38" fontId="4" fillId="36" borderId="25" xfId="0" applyNumberFormat="1" applyFont="1" applyFill="1" applyBorder="1"/>
    <xf numFmtId="38" fontId="4" fillId="36" borderId="101" xfId="0" applyNumberFormat="1" applyFont="1" applyFill="1" applyBorder="1"/>
    <xf numFmtId="193" fontId="3" fillId="0" borderId="21" xfId="0" applyNumberFormat="1" applyFont="1" applyBorder="1" applyAlignment="1"/>
    <xf numFmtId="193" fontId="4" fillId="36" borderId="24" xfId="0" applyNumberFormat="1" applyFont="1" applyFill="1" applyBorder="1"/>
    <xf numFmtId="193" fontId="3" fillId="0" borderId="87" xfId="0" applyNumberFormat="1" applyFont="1" applyBorder="1" applyAlignment="1"/>
    <xf numFmtId="193" fontId="4" fillId="36" borderId="25" xfId="0" applyNumberFormat="1" applyFont="1" applyFill="1" applyBorder="1"/>
    <xf numFmtId="193" fontId="3" fillId="0" borderId="88" xfId="0" applyNumberFormat="1" applyFont="1" applyBorder="1" applyAlignment="1"/>
    <xf numFmtId="193" fontId="4" fillId="36" borderId="26" xfId="0" applyNumberFormat="1" applyFont="1" applyFill="1" applyBorder="1"/>
    <xf numFmtId="193" fontId="3" fillId="0" borderId="91" xfId="0" applyNumberFormat="1" applyFont="1" applyBorder="1" applyAlignment="1">
      <alignment wrapText="1"/>
    </xf>
    <xf numFmtId="193" fontId="3" fillId="0" borderId="91" xfId="0" applyNumberFormat="1" applyFont="1" applyBorder="1" applyAlignment="1"/>
    <xf numFmtId="193" fontId="4" fillId="36" borderId="56" xfId="0" applyNumberFormat="1" applyFont="1" applyFill="1" applyBorder="1" applyAlignment="1"/>
    <xf numFmtId="193" fontId="4" fillId="36" borderId="57" xfId="0" applyNumberFormat="1" applyFont="1" applyFill="1" applyBorder="1"/>
    <xf numFmtId="193" fontId="3" fillId="0" borderId="87" xfId="0" applyNumberFormat="1" applyFont="1" applyBorder="1"/>
    <xf numFmtId="193" fontId="3" fillId="0" borderId="87" xfId="0" applyNumberFormat="1" applyFont="1" applyFill="1" applyBorder="1"/>
    <xf numFmtId="193" fontId="3" fillId="0" borderId="92" xfId="0" applyNumberFormat="1" applyFont="1" applyBorder="1"/>
    <xf numFmtId="9" fontId="3" fillId="0" borderId="88" xfId="20962" applyFont="1" applyBorder="1"/>
    <xf numFmtId="193" fontId="3" fillId="0" borderId="92" xfId="0" applyNumberFormat="1" applyFont="1" applyFill="1" applyBorder="1"/>
    <xf numFmtId="9" fontId="4" fillId="36" borderId="26" xfId="20962" applyFont="1" applyFill="1" applyBorder="1"/>
    <xf numFmtId="164" fontId="4" fillId="0" borderId="25" xfId="0" applyNumberFormat="1" applyFont="1" applyFill="1" applyBorder="1" applyAlignment="1">
      <alignment vertical="center"/>
    </xf>
    <xf numFmtId="164" fontId="4" fillId="0" borderId="25"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26" xfId="7" applyNumberFormat="1" applyFont="1" applyFill="1" applyBorder="1" applyAlignment="1">
      <alignment vertical="center"/>
    </xf>
    <xf numFmtId="164" fontId="3" fillId="0" borderId="29" xfId="7" applyNumberFormat="1" applyFont="1" applyFill="1" applyBorder="1" applyAlignment="1">
      <alignment vertical="center"/>
    </xf>
    <xf numFmtId="164" fontId="4" fillId="0" borderId="29" xfId="7" applyNumberFormat="1" applyFont="1" applyFill="1" applyBorder="1" applyAlignment="1">
      <alignment vertical="center"/>
    </xf>
    <xf numFmtId="164" fontId="4" fillId="0" borderId="20" xfId="7" applyNumberFormat="1" applyFont="1" applyFill="1" applyBorder="1" applyAlignment="1">
      <alignment vertical="center"/>
    </xf>
    <xf numFmtId="164" fontId="3" fillId="0" borderId="102" xfId="7" applyNumberFormat="1" applyFont="1" applyFill="1" applyBorder="1" applyAlignment="1">
      <alignment vertical="center"/>
    </xf>
    <xf numFmtId="164" fontId="4" fillId="0" borderId="102" xfId="7" applyNumberFormat="1" applyFont="1" applyFill="1" applyBorder="1" applyAlignment="1">
      <alignment vertical="center"/>
    </xf>
    <xf numFmtId="164" fontId="4" fillId="0" borderId="103" xfId="7" applyNumberFormat="1" applyFont="1" applyFill="1" applyBorder="1" applyAlignment="1">
      <alignment vertical="center"/>
    </xf>
    <xf numFmtId="10" fontId="3" fillId="0" borderId="98" xfId="20962" applyNumberFormat="1" applyFont="1" applyFill="1" applyBorder="1" applyAlignment="1">
      <alignment vertical="center"/>
    </xf>
    <xf numFmtId="10" fontId="4" fillId="0" borderId="98" xfId="20962" applyNumberFormat="1" applyFont="1" applyFill="1" applyBorder="1" applyAlignment="1">
      <alignment vertical="center"/>
    </xf>
    <xf numFmtId="10" fontId="4" fillId="0" borderId="99" xfId="20962" applyNumberFormat="1" applyFont="1" applyFill="1" applyBorder="1" applyAlignment="1">
      <alignment vertical="center"/>
    </xf>
    <xf numFmtId="164" fontId="3" fillId="0" borderId="104" xfId="7" applyNumberFormat="1" applyFont="1" applyFill="1" applyBorder="1" applyAlignment="1">
      <alignment vertical="center"/>
    </xf>
    <xf numFmtId="164" fontId="4" fillId="0" borderId="105" xfId="7" applyNumberFormat="1" applyFont="1" applyFill="1" applyBorder="1" applyAlignment="1">
      <alignment vertical="center"/>
    </xf>
    <xf numFmtId="164" fontId="4" fillId="0" borderId="106" xfId="7" applyNumberFormat="1" applyFont="1" applyFill="1" applyBorder="1" applyAlignment="1">
      <alignment vertical="center"/>
    </xf>
    <xf numFmtId="0" fontId="3" fillId="3" borderId="107" xfId="0" applyFont="1" applyFill="1" applyBorder="1" applyAlignment="1">
      <alignment vertical="center"/>
    </xf>
    <xf numFmtId="0" fontId="3" fillId="3" borderId="108" xfId="0" applyFont="1" applyFill="1" applyBorder="1" applyAlignment="1">
      <alignment vertical="center"/>
    </xf>
    <xf numFmtId="164" fontId="3" fillId="0" borderId="105" xfId="7" applyNumberFormat="1" applyFont="1" applyFill="1" applyBorder="1" applyAlignment="1">
      <alignment vertical="center"/>
    </xf>
    <xf numFmtId="164" fontId="4" fillId="0" borderId="104" xfId="7" applyNumberFormat="1" applyFont="1" applyFill="1" applyBorder="1" applyAlignment="1">
      <alignment vertical="center"/>
    </xf>
    <xf numFmtId="164" fontId="4" fillId="0" borderId="105" xfId="0" applyNumberFormat="1" applyFont="1" applyFill="1" applyBorder="1" applyAlignment="1">
      <alignment vertical="center"/>
    </xf>
  </cellXfs>
  <cellStyles count="20964">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BIS-QQ-2017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RC"/>
      <sheetName val="3. 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Instruction"/>
    </sheetNames>
    <sheetDataSet>
      <sheetData sheetId="0" refreshError="1"/>
      <sheetData sheetId="1"/>
      <sheetData sheetId="2"/>
      <sheetData sheetId="3"/>
      <sheetData sheetId="4"/>
      <sheetData sheetId="5" refreshError="1"/>
      <sheetData sheetId="6" refreshError="1"/>
      <sheetData sheetId="7"/>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tabSelected="1" zoomScaleNormal="100" workbookViewId="0">
      <selection activeCell="C1" sqref="C1"/>
    </sheetView>
  </sheetViews>
  <sheetFormatPr defaultColWidth="9.109375" defaultRowHeight="13.8"/>
  <cols>
    <col min="1" max="1" width="10.33203125" style="4" customWidth="1"/>
    <col min="2" max="2" width="134.6640625" style="5" bestFit="1" customWidth="1"/>
    <col min="3" max="3" width="39.44140625" style="5" customWidth="1"/>
    <col min="4" max="6" width="9.109375" style="5"/>
    <col min="7" max="7" width="25" style="5" customWidth="1"/>
    <col min="8" max="16384" width="9.109375" style="5"/>
  </cols>
  <sheetData>
    <row r="1" spans="1:3">
      <c r="A1" s="148"/>
      <c r="B1" s="190" t="s">
        <v>355</v>
      </c>
      <c r="C1" s="148"/>
    </row>
    <row r="2" spans="1:3">
      <c r="A2" s="191">
        <v>1</v>
      </c>
      <c r="B2" s="338" t="s">
        <v>356</v>
      </c>
      <c r="C2" s="81" t="s">
        <v>460</v>
      </c>
    </row>
    <row r="3" spans="1:3">
      <c r="A3" s="191">
        <v>2</v>
      </c>
      <c r="B3" s="339" t="s">
        <v>352</v>
      </c>
      <c r="C3" s="81" t="s">
        <v>461</v>
      </c>
    </row>
    <row r="4" spans="1:3">
      <c r="A4" s="191">
        <v>3</v>
      </c>
      <c r="B4" s="340" t="s">
        <v>357</v>
      </c>
      <c r="C4" s="81" t="s">
        <v>462</v>
      </c>
    </row>
    <row r="5" spans="1:3">
      <c r="A5" s="192">
        <v>4</v>
      </c>
      <c r="B5" s="341" t="s">
        <v>353</v>
      </c>
      <c r="C5" s="393" t="s">
        <v>463</v>
      </c>
    </row>
    <row r="6" spans="1:3" s="193" customFormat="1" ht="45.75" customHeight="1">
      <c r="A6" s="342" t="s">
        <v>447</v>
      </c>
      <c r="B6" s="343"/>
      <c r="C6" s="343"/>
    </row>
    <row r="7" spans="1:3">
      <c r="A7" s="194" t="s">
        <v>30</v>
      </c>
      <c r="B7" s="190" t="s">
        <v>354</v>
      </c>
    </row>
    <row r="8" spans="1:3">
      <c r="A8" s="148">
        <v>1</v>
      </c>
      <c r="B8" s="237" t="s">
        <v>21</v>
      </c>
    </row>
    <row r="9" spans="1:3">
      <c r="A9" s="148">
        <v>2</v>
      </c>
      <c r="B9" s="238" t="s">
        <v>22</v>
      </c>
    </row>
    <row r="10" spans="1:3">
      <c r="A10" s="148">
        <v>3</v>
      </c>
      <c r="B10" s="238" t="s">
        <v>23</v>
      </c>
    </row>
    <row r="11" spans="1:3">
      <c r="A11" s="148">
        <v>4</v>
      </c>
      <c r="B11" s="238" t="s">
        <v>24</v>
      </c>
      <c r="C11" s="86"/>
    </row>
    <row r="12" spans="1:3">
      <c r="A12" s="148">
        <v>5</v>
      </c>
      <c r="B12" s="238" t="s">
        <v>25</v>
      </c>
    </row>
    <row r="13" spans="1:3">
      <c r="A13" s="148">
        <v>6</v>
      </c>
      <c r="B13" s="239" t="s">
        <v>364</v>
      </c>
    </row>
    <row r="14" spans="1:3">
      <c r="A14" s="148">
        <v>7</v>
      </c>
      <c r="B14" s="238" t="s">
        <v>358</v>
      </c>
    </row>
    <row r="15" spans="1:3">
      <c r="A15" s="148">
        <v>8</v>
      </c>
      <c r="B15" s="238" t="s">
        <v>359</v>
      </c>
    </row>
    <row r="16" spans="1:3">
      <c r="A16" s="148">
        <v>9</v>
      </c>
      <c r="B16" s="238" t="s">
        <v>26</v>
      </c>
    </row>
    <row r="17" spans="1:2">
      <c r="A17" s="337" t="s">
        <v>446</v>
      </c>
      <c r="B17" s="336" t="s">
        <v>426</v>
      </c>
    </row>
    <row r="18" spans="1:2">
      <c r="A18" s="148">
        <v>10</v>
      </c>
      <c r="B18" s="238" t="s">
        <v>27</v>
      </c>
    </row>
    <row r="19" spans="1:2">
      <c r="A19" s="148">
        <v>11</v>
      </c>
      <c r="B19" s="239" t="s">
        <v>360</v>
      </c>
    </row>
    <row r="20" spans="1:2">
      <c r="A20" s="148">
        <v>12</v>
      </c>
      <c r="B20" s="239" t="s">
        <v>28</v>
      </c>
    </row>
    <row r="21" spans="1:2">
      <c r="A21" s="148">
        <v>13</v>
      </c>
      <c r="B21" s="240" t="s">
        <v>361</v>
      </c>
    </row>
    <row r="22" spans="1:2">
      <c r="A22" s="148">
        <v>14</v>
      </c>
      <c r="B22" s="237" t="s">
        <v>388</v>
      </c>
    </row>
    <row r="23" spans="1:2">
      <c r="A23" s="195">
        <v>15</v>
      </c>
      <c r="B23" s="239" t="s">
        <v>29</v>
      </c>
    </row>
    <row r="24" spans="1:2">
      <c r="A24" s="89"/>
      <c r="B24" s="16"/>
    </row>
    <row r="25" spans="1:2">
      <c r="A25" s="89"/>
      <c r="B25" s="16"/>
    </row>
    <row r="26" spans="1:2">
      <c r="A26" s="89"/>
      <c r="B26" s="16"/>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sheetView>
  </sheetViews>
  <sheetFormatPr defaultColWidth="9.109375" defaultRowHeight="13.2"/>
  <cols>
    <col min="1" max="1" width="9.5546875" style="89" bestFit="1" customWidth="1"/>
    <col min="2" max="2" width="132.44140625" style="4" customWidth="1"/>
    <col min="3" max="3" width="18.44140625" style="4" customWidth="1"/>
    <col min="4" max="16384" width="9.109375" style="4"/>
  </cols>
  <sheetData>
    <row r="1" spans="1:3">
      <c r="A1" s="394" t="s">
        <v>31</v>
      </c>
      <c r="B1" s="395" t="str">
        <f>'1. key ratios '!B1</f>
        <v>JSC Isbank Georgia</v>
      </c>
    </row>
    <row r="2" spans="1:3" s="77" customFormat="1" ht="15.75" customHeight="1">
      <c r="A2" s="394" t="s">
        <v>32</v>
      </c>
      <c r="B2" s="396">
        <f>'1. key ratios '!B2</f>
        <v>43100</v>
      </c>
    </row>
    <row r="3" spans="1:3" s="77" customFormat="1" ht="15.75" customHeight="1"/>
    <row r="4" spans="1:3" ht="13.8" thickBot="1">
      <c r="A4" s="89" t="s">
        <v>254</v>
      </c>
      <c r="B4" s="135" t="s">
        <v>253</v>
      </c>
    </row>
    <row r="5" spans="1:3">
      <c r="A5" s="90" t="s">
        <v>7</v>
      </c>
      <c r="B5" s="91"/>
      <c r="C5" s="92" t="s">
        <v>74</v>
      </c>
    </row>
    <row r="6" spans="1:3" ht="13.8">
      <c r="A6" s="93">
        <v>1</v>
      </c>
      <c r="B6" s="94" t="s">
        <v>252</v>
      </c>
      <c r="C6" s="491">
        <v>34128716.230000004</v>
      </c>
    </row>
    <row r="7" spans="1:3" ht="13.8">
      <c r="A7" s="93">
        <v>2</v>
      </c>
      <c r="B7" s="95" t="s">
        <v>251</v>
      </c>
      <c r="C7" s="492">
        <v>30000000</v>
      </c>
    </row>
    <row r="8" spans="1:3" ht="13.8">
      <c r="A8" s="93">
        <v>3</v>
      </c>
      <c r="B8" s="96" t="s">
        <v>250</v>
      </c>
      <c r="C8" s="492"/>
    </row>
    <row r="9" spans="1:3" ht="13.8">
      <c r="A9" s="93">
        <v>4</v>
      </c>
      <c r="B9" s="96" t="s">
        <v>249</v>
      </c>
      <c r="C9" s="492"/>
    </row>
    <row r="10" spans="1:3" ht="13.8">
      <c r="A10" s="93">
        <v>5</v>
      </c>
      <c r="B10" s="96" t="s">
        <v>248</v>
      </c>
      <c r="C10" s="492"/>
    </row>
    <row r="11" spans="1:3" ht="13.8">
      <c r="A11" s="93">
        <v>6</v>
      </c>
      <c r="B11" s="97" t="s">
        <v>247</v>
      </c>
      <c r="C11" s="492">
        <v>4128716.2300000004</v>
      </c>
    </row>
    <row r="12" spans="1:3" s="63" customFormat="1" ht="13.8">
      <c r="A12" s="93">
        <v>7</v>
      </c>
      <c r="B12" s="94" t="s">
        <v>246</v>
      </c>
      <c r="C12" s="493">
        <v>329825.22999999992</v>
      </c>
    </row>
    <row r="13" spans="1:3" s="63" customFormat="1" ht="13.8">
      <c r="A13" s="93">
        <v>8</v>
      </c>
      <c r="B13" s="98" t="s">
        <v>245</v>
      </c>
      <c r="C13" s="494"/>
    </row>
    <row r="14" spans="1:3" s="63" customFormat="1" ht="26.4">
      <c r="A14" s="93">
        <v>9</v>
      </c>
      <c r="B14" s="99" t="s">
        <v>244</v>
      </c>
      <c r="C14" s="494"/>
    </row>
    <row r="15" spans="1:3" s="63" customFormat="1" ht="13.8">
      <c r="A15" s="93">
        <v>10</v>
      </c>
      <c r="B15" s="100" t="s">
        <v>243</v>
      </c>
      <c r="C15" s="494">
        <v>329825.22999999992</v>
      </c>
    </row>
    <row r="16" spans="1:3" s="63" customFormat="1" ht="13.8">
      <c r="A16" s="93">
        <v>11</v>
      </c>
      <c r="B16" s="101" t="s">
        <v>242</v>
      </c>
      <c r="C16" s="494"/>
    </row>
    <row r="17" spans="1:3" s="63" customFormat="1" ht="13.8">
      <c r="A17" s="93">
        <v>12</v>
      </c>
      <c r="B17" s="100" t="s">
        <v>241</v>
      </c>
      <c r="C17" s="494"/>
    </row>
    <row r="18" spans="1:3" s="63" customFormat="1" ht="13.8">
      <c r="A18" s="93">
        <v>13</v>
      </c>
      <c r="B18" s="100" t="s">
        <v>240</v>
      </c>
      <c r="C18" s="494"/>
    </row>
    <row r="19" spans="1:3" s="63" customFormat="1" ht="13.8">
      <c r="A19" s="93">
        <v>14</v>
      </c>
      <c r="B19" s="100" t="s">
        <v>239</v>
      </c>
      <c r="C19" s="494"/>
    </row>
    <row r="20" spans="1:3" s="63" customFormat="1" ht="13.8">
      <c r="A20" s="93">
        <v>15</v>
      </c>
      <c r="B20" s="100" t="s">
        <v>238</v>
      </c>
      <c r="C20" s="494"/>
    </row>
    <row r="21" spans="1:3" s="63" customFormat="1" ht="26.4">
      <c r="A21" s="93">
        <v>16</v>
      </c>
      <c r="B21" s="99" t="s">
        <v>237</v>
      </c>
      <c r="C21" s="494"/>
    </row>
    <row r="22" spans="1:3" s="63" customFormat="1" ht="13.8">
      <c r="A22" s="93">
        <v>17</v>
      </c>
      <c r="B22" s="102" t="s">
        <v>236</v>
      </c>
      <c r="C22" s="494"/>
    </row>
    <row r="23" spans="1:3" s="63" customFormat="1" ht="13.8">
      <c r="A23" s="93">
        <v>18</v>
      </c>
      <c r="B23" s="99" t="s">
        <v>235</v>
      </c>
      <c r="C23" s="494"/>
    </row>
    <row r="24" spans="1:3" s="63" customFormat="1" ht="26.4">
      <c r="A24" s="93">
        <v>19</v>
      </c>
      <c r="B24" s="99" t="s">
        <v>212</v>
      </c>
      <c r="C24" s="494"/>
    </row>
    <row r="25" spans="1:3" s="63" customFormat="1" ht="13.8">
      <c r="A25" s="93">
        <v>20</v>
      </c>
      <c r="B25" s="103" t="s">
        <v>234</v>
      </c>
      <c r="C25" s="494"/>
    </row>
    <row r="26" spans="1:3" s="63" customFormat="1" ht="13.8">
      <c r="A26" s="93">
        <v>21</v>
      </c>
      <c r="B26" s="103" t="s">
        <v>233</v>
      </c>
      <c r="C26" s="494"/>
    </row>
    <row r="27" spans="1:3" s="63" customFormat="1" ht="13.8">
      <c r="A27" s="93">
        <v>22</v>
      </c>
      <c r="B27" s="103" t="s">
        <v>232</v>
      </c>
      <c r="C27" s="494"/>
    </row>
    <row r="28" spans="1:3" s="63" customFormat="1" ht="13.8">
      <c r="A28" s="93">
        <v>23</v>
      </c>
      <c r="B28" s="104" t="s">
        <v>231</v>
      </c>
      <c r="C28" s="493">
        <v>33798891.000000007</v>
      </c>
    </row>
    <row r="29" spans="1:3" s="63" customFormat="1" ht="13.8">
      <c r="A29" s="105"/>
      <c r="B29" s="106"/>
      <c r="C29" s="494"/>
    </row>
    <row r="30" spans="1:3" s="63" customFormat="1" ht="13.8">
      <c r="A30" s="105">
        <v>24</v>
      </c>
      <c r="B30" s="104" t="s">
        <v>230</v>
      </c>
      <c r="C30" s="493">
        <v>0</v>
      </c>
    </row>
    <row r="31" spans="1:3" s="63" customFormat="1" ht="13.8">
      <c r="A31" s="105">
        <v>25</v>
      </c>
      <c r="B31" s="96" t="s">
        <v>229</v>
      </c>
      <c r="C31" s="495">
        <v>0</v>
      </c>
    </row>
    <row r="32" spans="1:3" s="63" customFormat="1" ht="13.8">
      <c r="A32" s="105">
        <v>26</v>
      </c>
      <c r="B32" s="107" t="s">
        <v>313</v>
      </c>
      <c r="C32" s="494"/>
    </row>
    <row r="33" spans="1:3" s="63" customFormat="1" ht="13.8">
      <c r="A33" s="105">
        <v>27</v>
      </c>
      <c r="B33" s="107" t="s">
        <v>228</v>
      </c>
      <c r="C33" s="494"/>
    </row>
    <row r="34" spans="1:3" s="63" customFormat="1" ht="13.8">
      <c r="A34" s="105">
        <v>28</v>
      </c>
      <c r="B34" s="96" t="s">
        <v>227</v>
      </c>
      <c r="C34" s="494"/>
    </row>
    <row r="35" spans="1:3" s="63" customFormat="1" ht="13.8">
      <c r="A35" s="105">
        <v>29</v>
      </c>
      <c r="B35" s="104" t="s">
        <v>226</v>
      </c>
      <c r="C35" s="493">
        <v>0</v>
      </c>
    </row>
    <row r="36" spans="1:3" s="63" customFormat="1" ht="13.8">
      <c r="A36" s="105">
        <v>30</v>
      </c>
      <c r="B36" s="99" t="s">
        <v>225</v>
      </c>
      <c r="C36" s="494"/>
    </row>
    <row r="37" spans="1:3" s="63" customFormat="1" ht="13.8">
      <c r="A37" s="105">
        <v>31</v>
      </c>
      <c r="B37" s="100" t="s">
        <v>224</v>
      </c>
      <c r="C37" s="494"/>
    </row>
    <row r="38" spans="1:3" s="63" customFormat="1" ht="13.8">
      <c r="A38" s="105">
        <v>32</v>
      </c>
      <c r="B38" s="99" t="s">
        <v>223</v>
      </c>
      <c r="C38" s="494"/>
    </row>
    <row r="39" spans="1:3" s="63" customFormat="1" ht="26.4">
      <c r="A39" s="105">
        <v>33</v>
      </c>
      <c r="B39" s="99" t="s">
        <v>212</v>
      </c>
      <c r="C39" s="494"/>
    </row>
    <row r="40" spans="1:3" s="63" customFormat="1" ht="13.8">
      <c r="A40" s="105">
        <v>34</v>
      </c>
      <c r="B40" s="103" t="s">
        <v>222</v>
      </c>
      <c r="C40" s="494"/>
    </row>
    <row r="41" spans="1:3" s="63" customFormat="1" ht="13.8">
      <c r="A41" s="105">
        <v>35</v>
      </c>
      <c r="B41" s="104" t="s">
        <v>221</v>
      </c>
      <c r="C41" s="493">
        <v>0</v>
      </c>
    </row>
    <row r="42" spans="1:3" s="63" customFormat="1" ht="13.8">
      <c r="A42" s="105"/>
      <c r="B42" s="106"/>
      <c r="C42" s="494"/>
    </row>
    <row r="43" spans="1:3" s="63" customFormat="1" ht="13.8">
      <c r="A43" s="105">
        <v>36</v>
      </c>
      <c r="B43" s="108" t="s">
        <v>220</v>
      </c>
      <c r="C43" s="493">
        <v>43547426.921800002</v>
      </c>
    </row>
    <row r="44" spans="1:3" s="63" customFormat="1" ht="13.8">
      <c r="A44" s="105">
        <v>37</v>
      </c>
      <c r="B44" s="96" t="s">
        <v>219</v>
      </c>
      <c r="C44" s="494">
        <v>41475200</v>
      </c>
    </row>
    <row r="45" spans="1:3" s="63" customFormat="1" ht="13.8">
      <c r="A45" s="105">
        <v>38</v>
      </c>
      <c r="B45" s="96" t="s">
        <v>218</v>
      </c>
      <c r="C45" s="494"/>
    </row>
    <row r="46" spans="1:3" s="63" customFormat="1" ht="13.8">
      <c r="A46" s="105">
        <v>39</v>
      </c>
      <c r="B46" s="96" t="s">
        <v>217</v>
      </c>
      <c r="C46" s="494">
        <v>2072226.9218000001</v>
      </c>
    </row>
    <row r="47" spans="1:3" s="63" customFormat="1" ht="13.8">
      <c r="A47" s="105">
        <v>40</v>
      </c>
      <c r="B47" s="108" t="s">
        <v>216</v>
      </c>
      <c r="C47" s="493">
        <v>0</v>
      </c>
    </row>
    <row r="48" spans="1:3" s="63" customFormat="1" ht="13.8">
      <c r="A48" s="105">
        <v>41</v>
      </c>
      <c r="B48" s="99" t="s">
        <v>215</v>
      </c>
      <c r="C48" s="494"/>
    </row>
    <row r="49" spans="1:3" s="63" customFormat="1" ht="13.8">
      <c r="A49" s="105">
        <v>42</v>
      </c>
      <c r="B49" s="100" t="s">
        <v>214</v>
      </c>
      <c r="C49" s="494"/>
    </row>
    <row r="50" spans="1:3" s="63" customFormat="1" ht="13.8">
      <c r="A50" s="105">
        <v>43</v>
      </c>
      <c r="B50" s="99" t="s">
        <v>213</v>
      </c>
      <c r="C50" s="494"/>
    </row>
    <row r="51" spans="1:3" s="63" customFormat="1" ht="26.4">
      <c r="A51" s="105">
        <v>44</v>
      </c>
      <c r="B51" s="99" t="s">
        <v>212</v>
      </c>
      <c r="C51" s="494"/>
    </row>
    <row r="52" spans="1:3" s="63" customFormat="1" ht="14.4" thickBot="1">
      <c r="A52" s="109">
        <v>45</v>
      </c>
      <c r="B52" s="110" t="s">
        <v>211</v>
      </c>
      <c r="C52" s="496">
        <v>43547426.921800002</v>
      </c>
    </row>
    <row r="55" spans="1:3">
      <c r="B55" s="4" t="s">
        <v>8</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B25" sqref="B25"/>
    </sheetView>
  </sheetViews>
  <sheetFormatPr defaultColWidth="9.109375" defaultRowHeight="13.8"/>
  <cols>
    <col min="1" max="1" width="9.44140625" style="253" bestFit="1" customWidth="1"/>
    <col min="2" max="2" width="59" style="253" customWidth="1"/>
    <col min="3" max="3" width="16.6640625" style="253" bestFit="1" customWidth="1"/>
    <col min="4" max="4" width="13.33203125" style="253" bestFit="1" customWidth="1"/>
    <col min="5" max="16384" width="9.109375" style="253"/>
  </cols>
  <sheetData>
    <row r="1" spans="1:4">
      <c r="A1" s="308" t="s">
        <v>31</v>
      </c>
      <c r="B1" s="309"/>
    </row>
    <row r="2" spans="1:4" s="220" customFormat="1" ht="15.75" customHeight="1">
      <c r="A2" s="220" t="s">
        <v>32</v>
      </c>
    </row>
    <row r="3" spans="1:4" s="220" customFormat="1" ht="15.75" customHeight="1"/>
    <row r="4" spans="1:4" ht="14.4" thickBot="1">
      <c r="A4" s="270" t="s">
        <v>425</v>
      </c>
      <c r="B4" s="325" t="s">
        <v>426</v>
      </c>
    </row>
    <row r="5" spans="1:4" s="326" customFormat="1">
      <c r="A5" s="360" t="s">
        <v>429</v>
      </c>
      <c r="B5" s="361"/>
      <c r="C5" s="310" t="s">
        <v>427</v>
      </c>
      <c r="D5" s="311" t="s">
        <v>428</v>
      </c>
    </row>
    <row r="6" spans="1:4" s="327" customFormat="1">
      <c r="A6" s="312">
        <v>1</v>
      </c>
      <c r="B6" s="313" t="s">
        <v>430</v>
      </c>
      <c r="C6" s="313"/>
      <c r="D6" s="314"/>
    </row>
    <row r="7" spans="1:4" s="327" customFormat="1">
      <c r="A7" s="315" t="s">
        <v>412</v>
      </c>
      <c r="B7" s="316" t="s">
        <v>431</v>
      </c>
      <c r="C7" s="316" t="s">
        <v>442</v>
      </c>
      <c r="D7" s="317"/>
    </row>
    <row r="8" spans="1:4" s="327" customFormat="1">
      <c r="A8" s="315" t="s">
        <v>413</v>
      </c>
      <c r="B8" s="316" t="s">
        <v>432</v>
      </c>
      <c r="C8" s="316" t="s">
        <v>414</v>
      </c>
      <c r="D8" s="317"/>
    </row>
    <row r="9" spans="1:4" s="327" customFormat="1">
      <c r="A9" s="315" t="s">
        <v>415</v>
      </c>
      <c r="B9" s="316" t="s">
        <v>433</v>
      </c>
      <c r="C9" s="316" t="s">
        <v>416</v>
      </c>
      <c r="D9" s="317"/>
    </row>
    <row r="10" spans="1:4" s="327" customFormat="1">
      <c r="A10" s="312" t="s">
        <v>417</v>
      </c>
      <c r="B10" s="313" t="s">
        <v>434</v>
      </c>
      <c r="C10" s="313"/>
      <c r="D10" s="314"/>
    </row>
    <row r="11" spans="1:4" s="328" customFormat="1">
      <c r="A11" s="318" t="s">
        <v>418</v>
      </c>
      <c r="B11" s="319" t="s">
        <v>435</v>
      </c>
      <c r="C11" s="319" t="s">
        <v>419</v>
      </c>
      <c r="D11" s="320"/>
    </row>
    <row r="12" spans="1:4" s="328" customFormat="1">
      <c r="A12" s="318" t="s">
        <v>420</v>
      </c>
      <c r="B12" s="319" t="s">
        <v>436</v>
      </c>
      <c r="C12" s="319" t="s">
        <v>421</v>
      </c>
      <c r="D12" s="320"/>
    </row>
    <row r="13" spans="1:4" s="328" customFormat="1">
      <c r="A13" s="318" t="s">
        <v>422</v>
      </c>
      <c r="B13" s="319" t="s">
        <v>437</v>
      </c>
      <c r="C13" s="319" t="s">
        <v>421</v>
      </c>
      <c r="D13" s="320"/>
    </row>
    <row r="14" spans="1:4" s="328" customFormat="1">
      <c r="A14" s="312" t="s">
        <v>423</v>
      </c>
      <c r="B14" s="313" t="s">
        <v>438</v>
      </c>
      <c r="C14" s="321" t="s">
        <v>421</v>
      </c>
      <c r="D14" s="314"/>
    </row>
    <row r="15" spans="1:4" s="328" customFormat="1">
      <c r="A15" s="318">
        <v>3.1</v>
      </c>
      <c r="B15" s="319" t="s">
        <v>448</v>
      </c>
      <c r="C15" s="319"/>
      <c r="D15" s="320"/>
    </row>
    <row r="16" spans="1:4" s="328" customFormat="1">
      <c r="A16" s="318">
        <v>3.2</v>
      </c>
      <c r="B16" s="319" t="s">
        <v>449</v>
      </c>
      <c r="C16" s="319"/>
      <c r="D16" s="320"/>
    </row>
    <row r="17" spans="1:6" s="327" customFormat="1" ht="14.4" thickBot="1">
      <c r="A17" s="318">
        <v>3.3</v>
      </c>
      <c r="B17" s="319" t="s">
        <v>450</v>
      </c>
      <c r="C17" s="319"/>
      <c r="D17" s="320"/>
    </row>
    <row r="18" spans="1:6" s="326" customFormat="1">
      <c r="A18" s="362" t="s">
        <v>441</v>
      </c>
      <c r="B18" s="363"/>
      <c r="C18" s="310" t="s">
        <v>427</v>
      </c>
      <c r="D18" s="311" t="s">
        <v>428</v>
      </c>
    </row>
    <row r="19" spans="1:6" s="327" customFormat="1">
      <c r="A19" s="322">
        <v>4</v>
      </c>
      <c r="B19" s="319" t="s">
        <v>439</v>
      </c>
      <c r="C19" s="323">
        <v>0</v>
      </c>
      <c r="D19" s="324"/>
    </row>
    <row r="20" spans="1:6" s="327" customFormat="1">
      <c r="A20" s="322">
        <v>5</v>
      </c>
      <c r="B20" s="319" t="s">
        <v>143</v>
      </c>
      <c r="C20" s="323">
        <v>0</v>
      </c>
      <c r="D20" s="324"/>
    </row>
    <row r="21" spans="1:6" s="327" customFormat="1" ht="14.4" thickBot="1">
      <c r="A21" s="329" t="s">
        <v>424</v>
      </c>
      <c r="B21" s="330" t="s">
        <v>440</v>
      </c>
      <c r="C21" s="331">
        <v>0</v>
      </c>
      <c r="D21" s="332"/>
    </row>
    <row r="22" spans="1:6">
      <c r="F22" s="270"/>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394" t="s">
        <v>31</v>
      </c>
      <c r="B1" s="395" t="str">
        <f>'1. key ratios '!B1</f>
        <v>JSC Isbank Georgia</v>
      </c>
      <c r="E1" s="4"/>
      <c r="F1" s="4"/>
    </row>
    <row r="2" spans="1:6" s="77" customFormat="1" ht="15.75" customHeight="1">
      <c r="A2" s="394" t="s">
        <v>32</v>
      </c>
      <c r="B2" s="396">
        <f>'1. key ratios '!B2</f>
        <v>43100</v>
      </c>
    </row>
    <row r="3" spans="1:6" s="77" customFormat="1" ht="15.75" customHeight="1">
      <c r="A3" s="111"/>
    </row>
    <row r="4" spans="1:6" s="77" customFormat="1" ht="15.75" customHeight="1" thickBot="1">
      <c r="A4" s="77" t="s">
        <v>87</v>
      </c>
      <c r="B4" s="211" t="s">
        <v>297</v>
      </c>
      <c r="D4" s="37" t="s">
        <v>74</v>
      </c>
    </row>
    <row r="5" spans="1:6" ht="26.4">
      <c r="A5" s="112" t="s">
        <v>7</v>
      </c>
      <c r="B5" s="243" t="s">
        <v>351</v>
      </c>
      <c r="C5" s="113" t="s">
        <v>94</v>
      </c>
      <c r="D5" s="114" t="s">
        <v>95</v>
      </c>
    </row>
    <row r="6" spans="1:6" ht="14.4">
      <c r="A6" s="82">
        <v>1</v>
      </c>
      <c r="B6" s="115" t="s">
        <v>36</v>
      </c>
      <c r="C6" s="497">
        <v>4249471.09</v>
      </c>
      <c r="D6" s="504"/>
      <c r="E6" s="116"/>
    </row>
    <row r="7" spans="1:6" ht="14.4">
      <c r="A7" s="82">
        <v>2</v>
      </c>
      <c r="B7" s="117" t="s">
        <v>37</v>
      </c>
      <c r="C7" s="498">
        <v>29426183.239999998</v>
      </c>
      <c r="D7" s="505"/>
      <c r="E7" s="116"/>
    </row>
    <row r="8" spans="1:6" ht="14.4">
      <c r="A8" s="82">
        <v>3</v>
      </c>
      <c r="B8" s="117" t="s">
        <v>38</v>
      </c>
      <c r="C8" s="498">
        <v>16798974.54315</v>
      </c>
      <c r="D8" s="505"/>
      <c r="E8" s="116"/>
    </row>
    <row r="9" spans="1:6" ht="14.4">
      <c r="A9" s="82">
        <v>4</v>
      </c>
      <c r="B9" s="117" t="s">
        <v>39</v>
      </c>
      <c r="C9" s="498">
        <v>0</v>
      </c>
      <c r="D9" s="505"/>
      <c r="E9" s="116"/>
    </row>
    <row r="10" spans="1:6" ht="14.4">
      <c r="A10" s="82">
        <v>5</v>
      </c>
      <c r="B10" s="117" t="s">
        <v>40</v>
      </c>
      <c r="C10" s="498">
        <v>24891268.768840581</v>
      </c>
      <c r="D10" s="505"/>
      <c r="E10" s="116"/>
    </row>
    <row r="11" spans="1:6" ht="14.4">
      <c r="A11" s="82">
        <v>6.1</v>
      </c>
      <c r="B11" s="212" t="s">
        <v>41</v>
      </c>
      <c r="C11" s="499">
        <v>152562075.76000002</v>
      </c>
      <c r="D11" s="506"/>
      <c r="E11" s="119"/>
    </row>
    <row r="12" spans="1:6" ht="14.4">
      <c r="A12" s="82">
        <v>6.2</v>
      </c>
      <c r="B12" s="213" t="s">
        <v>42</v>
      </c>
      <c r="C12" s="499">
        <v>-4989979.4348000009</v>
      </c>
      <c r="D12" s="506"/>
      <c r="E12" s="119"/>
    </row>
    <row r="13" spans="1:6">
      <c r="A13" s="82">
        <v>6</v>
      </c>
      <c r="B13" s="117" t="s">
        <v>43</v>
      </c>
      <c r="C13" s="500">
        <f>C11+C12</f>
        <v>147572096.32520002</v>
      </c>
      <c r="D13" s="118"/>
      <c r="E13" s="116"/>
    </row>
    <row r="14" spans="1:6" ht="14.4">
      <c r="A14" s="82">
        <v>7</v>
      </c>
      <c r="B14" s="117" t="s">
        <v>44</v>
      </c>
      <c r="C14" s="498">
        <v>5757211.7217899989</v>
      </c>
      <c r="D14" s="505"/>
      <c r="E14" s="116"/>
    </row>
    <row r="15" spans="1:6" ht="14.4">
      <c r="A15" s="82">
        <v>8</v>
      </c>
      <c r="B15" s="241" t="s">
        <v>207</v>
      </c>
      <c r="C15" s="498">
        <v>0</v>
      </c>
      <c r="D15" s="505"/>
      <c r="E15" s="116"/>
    </row>
    <row r="16" spans="1:6" ht="14.4">
      <c r="A16" s="82">
        <v>9</v>
      </c>
      <c r="B16" s="117" t="s">
        <v>45</v>
      </c>
      <c r="C16" s="498">
        <v>0</v>
      </c>
      <c r="D16" s="505"/>
      <c r="E16" s="116"/>
    </row>
    <row r="17" spans="1:5" ht="14.4">
      <c r="A17" s="82">
        <v>9.1</v>
      </c>
      <c r="B17" s="120" t="s">
        <v>90</v>
      </c>
      <c r="C17" s="499"/>
      <c r="D17" s="505"/>
      <c r="E17" s="116"/>
    </row>
    <row r="18" spans="1:5" ht="14.4">
      <c r="A18" s="82">
        <v>9.1999999999999993</v>
      </c>
      <c r="B18" s="120" t="s">
        <v>91</v>
      </c>
      <c r="C18" s="499"/>
      <c r="D18" s="505"/>
      <c r="E18" s="116"/>
    </row>
    <row r="19" spans="1:5" ht="14.4">
      <c r="A19" s="82">
        <v>9.3000000000000007</v>
      </c>
      <c r="B19" s="214" t="s">
        <v>278</v>
      </c>
      <c r="C19" s="499"/>
      <c r="D19" s="505"/>
      <c r="E19" s="116"/>
    </row>
    <row r="20" spans="1:5" ht="14.4">
      <c r="A20" s="82">
        <v>10</v>
      </c>
      <c r="B20" s="117" t="s">
        <v>46</v>
      </c>
      <c r="C20" s="498">
        <v>1871941.6</v>
      </c>
      <c r="D20" s="505"/>
      <c r="E20" s="116"/>
    </row>
    <row r="21" spans="1:5" ht="14.4">
      <c r="A21" s="82">
        <v>10.1</v>
      </c>
      <c r="B21" s="120" t="s">
        <v>92</v>
      </c>
      <c r="C21" s="498">
        <v>329825.22999999992</v>
      </c>
      <c r="D21" s="507" t="s">
        <v>481</v>
      </c>
      <c r="E21" s="116"/>
    </row>
    <row r="22" spans="1:5" ht="14.4">
      <c r="A22" s="82">
        <v>11</v>
      </c>
      <c r="B22" s="121" t="s">
        <v>47</v>
      </c>
      <c r="C22" s="501">
        <v>3512099.8011980578</v>
      </c>
      <c r="D22" s="508"/>
      <c r="E22" s="116"/>
    </row>
    <row r="23" spans="1:5">
      <c r="A23" s="82">
        <v>12</v>
      </c>
      <c r="B23" s="122" t="s">
        <v>48</v>
      </c>
      <c r="C23" s="123">
        <f>SUM(C6:C10,C13:C16,C20,C22)</f>
        <v>234079247.09017864</v>
      </c>
      <c r="D23" s="124"/>
      <c r="E23" s="125"/>
    </row>
    <row r="24" spans="1:5" ht="14.4">
      <c r="A24" s="82">
        <v>13</v>
      </c>
      <c r="B24" s="117" t="s">
        <v>50</v>
      </c>
      <c r="C24" s="502">
        <v>51351415.719999999</v>
      </c>
      <c r="D24" s="509"/>
      <c r="E24" s="116"/>
    </row>
    <row r="25" spans="1:5" ht="14.4">
      <c r="A25" s="82">
        <v>14</v>
      </c>
      <c r="B25" s="117" t="s">
        <v>51</v>
      </c>
      <c r="C25" s="498">
        <v>14706880.369999997</v>
      </c>
      <c r="D25" s="505"/>
      <c r="E25" s="116"/>
    </row>
    <row r="26" spans="1:5" ht="14.4">
      <c r="A26" s="82">
        <v>15</v>
      </c>
      <c r="B26" s="117" t="s">
        <v>52</v>
      </c>
      <c r="C26" s="498">
        <v>0</v>
      </c>
      <c r="D26" s="505"/>
      <c r="E26" s="116"/>
    </row>
    <row r="27" spans="1:5" ht="14.4">
      <c r="A27" s="82">
        <v>16</v>
      </c>
      <c r="B27" s="117" t="s">
        <v>53</v>
      </c>
      <c r="C27" s="498">
        <v>55995533.549999997</v>
      </c>
      <c r="D27" s="505"/>
      <c r="E27" s="116"/>
    </row>
    <row r="28" spans="1:5" ht="14.4">
      <c r="A28" s="82">
        <v>17</v>
      </c>
      <c r="B28" s="117" t="s">
        <v>54</v>
      </c>
      <c r="C28" s="498">
        <v>0</v>
      </c>
      <c r="D28" s="505"/>
      <c r="E28" s="116"/>
    </row>
    <row r="29" spans="1:5" ht="14.4">
      <c r="A29" s="82">
        <v>18</v>
      </c>
      <c r="B29" s="117" t="s">
        <v>55</v>
      </c>
      <c r="C29" s="498">
        <v>28310512.169436</v>
      </c>
      <c r="D29" s="505"/>
      <c r="E29" s="116"/>
    </row>
    <row r="30" spans="1:5" ht="14.4">
      <c r="A30" s="82">
        <v>19</v>
      </c>
      <c r="B30" s="117" t="s">
        <v>56</v>
      </c>
      <c r="C30" s="498">
        <v>5278040.1300000008</v>
      </c>
      <c r="D30" s="505"/>
      <c r="E30" s="116"/>
    </row>
    <row r="31" spans="1:5" ht="14.4">
      <c r="A31" s="82">
        <v>20</v>
      </c>
      <c r="B31" s="117" t="s">
        <v>57</v>
      </c>
      <c r="C31" s="498">
        <v>2832948.424974001</v>
      </c>
      <c r="D31" s="505"/>
      <c r="E31" s="116"/>
    </row>
    <row r="32" spans="1:5" ht="14.4">
      <c r="A32" s="82">
        <v>21</v>
      </c>
      <c r="B32" s="121" t="s">
        <v>58</v>
      </c>
      <c r="C32" s="501">
        <v>41475200</v>
      </c>
      <c r="D32" s="508"/>
      <c r="E32" s="116"/>
    </row>
    <row r="33" spans="1:5" ht="14.4">
      <c r="A33" s="82">
        <v>21.1</v>
      </c>
      <c r="B33" s="126" t="s">
        <v>93</v>
      </c>
      <c r="C33" s="503">
        <v>41475200</v>
      </c>
      <c r="D33" s="507" t="s">
        <v>482</v>
      </c>
      <c r="E33" s="116"/>
    </row>
    <row r="34" spans="1:5">
      <c r="A34" s="82">
        <v>22</v>
      </c>
      <c r="B34" s="122" t="s">
        <v>59</v>
      </c>
      <c r="C34" s="123">
        <f>SUM(C24:C32)</f>
        <v>199950530.36440998</v>
      </c>
      <c r="D34" s="124"/>
      <c r="E34" s="125"/>
    </row>
    <row r="35" spans="1:5" ht="14.4">
      <c r="A35" s="82">
        <v>23</v>
      </c>
      <c r="B35" s="121" t="s">
        <v>61</v>
      </c>
      <c r="C35" s="498">
        <v>30000000</v>
      </c>
      <c r="D35" s="507" t="s">
        <v>483</v>
      </c>
      <c r="E35" s="116"/>
    </row>
    <row r="36" spans="1:5" ht="14.4">
      <c r="A36" s="82">
        <v>24</v>
      </c>
      <c r="B36" s="121" t="s">
        <v>62</v>
      </c>
      <c r="C36" s="498">
        <v>0</v>
      </c>
      <c r="D36" s="505"/>
      <c r="E36" s="116"/>
    </row>
    <row r="37" spans="1:5" ht="14.4">
      <c r="A37" s="82">
        <v>25</v>
      </c>
      <c r="B37" s="121" t="s">
        <v>63</v>
      </c>
      <c r="C37" s="498">
        <v>0</v>
      </c>
      <c r="D37" s="505"/>
      <c r="E37" s="116"/>
    </row>
    <row r="38" spans="1:5" ht="14.4">
      <c r="A38" s="82">
        <v>26</v>
      </c>
      <c r="B38" s="121" t="s">
        <v>64</v>
      </c>
      <c r="C38" s="498">
        <v>0</v>
      </c>
      <c r="D38" s="505"/>
      <c r="E38" s="116"/>
    </row>
    <row r="39" spans="1:5" ht="14.4">
      <c r="A39" s="82">
        <v>27</v>
      </c>
      <c r="B39" s="121" t="s">
        <v>65</v>
      </c>
      <c r="C39" s="498">
        <v>0</v>
      </c>
      <c r="D39" s="505"/>
      <c r="E39" s="116"/>
    </row>
    <row r="40" spans="1:5" ht="14.4">
      <c r="A40" s="82">
        <v>28</v>
      </c>
      <c r="B40" s="121" t="s">
        <v>66</v>
      </c>
      <c r="C40" s="498">
        <v>4128716.2300000004</v>
      </c>
      <c r="D40" s="507" t="s">
        <v>484</v>
      </c>
      <c r="E40" s="116"/>
    </row>
    <row r="41" spans="1:5" ht="14.4">
      <c r="A41" s="82">
        <v>29</v>
      </c>
      <c r="B41" s="121" t="s">
        <v>67</v>
      </c>
      <c r="C41" s="498">
        <v>0</v>
      </c>
      <c r="D41" s="505"/>
      <c r="E41" s="116"/>
    </row>
    <row r="42" spans="1:5" ht="14.4" thickBot="1">
      <c r="A42" s="127">
        <v>30</v>
      </c>
      <c r="B42" s="128" t="s">
        <v>276</v>
      </c>
      <c r="C42" s="129">
        <f>SUM(C35:C41)</f>
        <v>34128716.230000004</v>
      </c>
      <c r="D42" s="130"/>
      <c r="E42" s="125"/>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70" zoomScaleNormal="70" workbookViewId="0">
      <pane xSplit="1" ySplit="4" topLeftCell="B5" activePane="bottomRight" state="frozen"/>
      <selection activeCell="B9" sqref="B9"/>
      <selection pane="topRight" activeCell="B9" sqref="B9"/>
      <selection pane="bottomLeft" activeCell="B9" sqref="B9"/>
      <selection pane="bottomRight"/>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35" bestFit="1" customWidth="1"/>
    <col min="17" max="17" width="14.6640625" style="35" customWidth="1"/>
    <col min="18" max="18" width="13" style="35" bestFit="1" customWidth="1"/>
    <col min="19" max="19" width="34.88671875" style="35" customWidth="1"/>
    <col min="20" max="16384" width="9.109375" style="35"/>
  </cols>
  <sheetData>
    <row r="1" spans="1:19">
      <c r="A1" s="394" t="s">
        <v>31</v>
      </c>
      <c r="B1" s="395" t="str">
        <f>'1. key ratios '!B1</f>
        <v>JSC Isbank Georgia</v>
      </c>
    </row>
    <row r="2" spans="1:19">
      <c r="A2" s="394" t="s">
        <v>32</v>
      </c>
      <c r="B2" s="396">
        <f>'1. key ratios '!B2</f>
        <v>43100</v>
      </c>
    </row>
    <row r="4" spans="1:19" ht="27" thickBot="1">
      <c r="A4" s="4" t="s">
        <v>257</v>
      </c>
      <c r="B4" s="258" t="s">
        <v>386</v>
      </c>
    </row>
    <row r="5" spans="1:19" s="251" customFormat="1" ht="13.8">
      <c r="A5" s="246"/>
      <c r="B5" s="247"/>
      <c r="C5" s="248" t="s">
        <v>0</v>
      </c>
      <c r="D5" s="248" t="s">
        <v>1</v>
      </c>
      <c r="E5" s="248" t="s">
        <v>2</v>
      </c>
      <c r="F5" s="248" t="s">
        <v>3</v>
      </c>
      <c r="G5" s="248" t="s">
        <v>4</v>
      </c>
      <c r="H5" s="248" t="s">
        <v>6</v>
      </c>
      <c r="I5" s="248" t="s">
        <v>9</v>
      </c>
      <c r="J5" s="248" t="s">
        <v>10</v>
      </c>
      <c r="K5" s="248" t="s">
        <v>11</v>
      </c>
      <c r="L5" s="248" t="s">
        <v>12</v>
      </c>
      <c r="M5" s="248" t="s">
        <v>13</v>
      </c>
      <c r="N5" s="248" t="s">
        <v>14</v>
      </c>
      <c r="O5" s="248" t="s">
        <v>369</v>
      </c>
      <c r="P5" s="248" t="s">
        <v>370</v>
      </c>
      <c r="Q5" s="248" t="s">
        <v>371</v>
      </c>
      <c r="R5" s="249" t="s">
        <v>372</v>
      </c>
      <c r="S5" s="250" t="s">
        <v>373</v>
      </c>
    </row>
    <row r="6" spans="1:19" s="251" customFormat="1" ht="99" customHeight="1">
      <c r="A6" s="252"/>
      <c r="B6" s="368" t="s">
        <v>374</v>
      </c>
      <c r="C6" s="364">
        <v>0</v>
      </c>
      <c r="D6" s="365"/>
      <c r="E6" s="364">
        <v>0.2</v>
      </c>
      <c r="F6" s="365"/>
      <c r="G6" s="364">
        <v>0.35</v>
      </c>
      <c r="H6" s="365"/>
      <c r="I6" s="364">
        <v>0.5</v>
      </c>
      <c r="J6" s="365"/>
      <c r="K6" s="364">
        <v>0.75</v>
      </c>
      <c r="L6" s="365"/>
      <c r="M6" s="364">
        <v>1</v>
      </c>
      <c r="N6" s="365"/>
      <c r="O6" s="364">
        <v>1.5</v>
      </c>
      <c r="P6" s="365"/>
      <c r="Q6" s="364">
        <v>2.5</v>
      </c>
      <c r="R6" s="365"/>
      <c r="S6" s="366" t="s">
        <v>256</v>
      </c>
    </row>
    <row r="7" spans="1:19" s="251" customFormat="1" ht="30.75" customHeight="1">
      <c r="A7" s="252"/>
      <c r="B7" s="369"/>
      <c r="C7" s="242" t="s">
        <v>259</v>
      </c>
      <c r="D7" s="242" t="s">
        <v>258</v>
      </c>
      <c r="E7" s="242" t="s">
        <v>259</v>
      </c>
      <c r="F7" s="242" t="s">
        <v>258</v>
      </c>
      <c r="G7" s="242" t="s">
        <v>259</v>
      </c>
      <c r="H7" s="242" t="s">
        <v>258</v>
      </c>
      <c r="I7" s="242" t="s">
        <v>259</v>
      </c>
      <c r="J7" s="242" t="s">
        <v>258</v>
      </c>
      <c r="K7" s="242" t="s">
        <v>259</v>
      </c>
      <c r="L7" s="242" t="s">
        <v>258</v>
      </c>
      <c r="M7" s="242" t="s">
        <v>259</v>
      </c>
      <c r="N7" s="242" t="s">
        <v>258</v>
      </c>
      <c r="O7" s="242" t="s">
        <v>259</v>
      </c>
      <c r="P7" s="242" t="s">
        <v>258</v>
      </c>
      <c r="Q7" s="242" t="s">
        <v>259</v>
      </c>
      <c r="R7" s="242" t="s">
        <v>258</v>
      </c>
      <c r="S7" s="367"/>
    </row>
    <row r="8" spans="1:19" s="132" customFormat="1" ht="13.8">
      <c r="A8" s="131">
        <v>1</v>
      </c>
      <c r="B8" s="1" t="s">
        <v>97</v>
      </c>
      <c r="C8" s="510">
        <v>24503407.867262002</v>
      </c>
      <c r="D8" s="510"/>
      <c r="E8" s="510"/>
      <c r="F8" s="511"/>
      <c r="G8" s="510"/>
      <c r="H8" s="510"/>
      <c r="I8" s="510"/>
      <c r="J8" s="510"/>
      <c r="K8" s="510"/>
      <c r="L8" s="510"/>
      <c r="M8" s="510">
        <v>29505332.819844004</v>
      </c>
      <c r="N8" s="510"/>
      <c r="O8" s="510"/>
      <c r="P8" s="510"/>
      <c r="Q8" s="510"/>
      <c r="R8" s="511"/>
      <c r="S8" s="512">
        <f>$C$6*SUM(C8:D8)+$E$6*SUM(E8:F8)+$G$6*SUM(G8:H8)+$I$6*SUM(I8:J8)+$K$6*SUM(K8:L8)+$M$6*SUM(M8:N8)+$O$6*SUM(O8:P8)+$Q$6*SUM(Q8:R8)</f>
        <v>29505332.819844004</v>
      </c>
    </row>
    <row r="9" spans="1:19" s="132" customFormat="1" ht="13.8">
      <c r="A9" s="131">
        <v>2</v>
      </c>
      <c r="B9" s="1" t="s">
        <v>98</v>
      </c>
      <c r="C9" s="510"/>
      <c r="D9" s="510"/>
      <c r="E9" s="510"/>
      <c r="F9" s="510"/>
      <c r="G9" s="510"/>
      <c r="H9" s="510"/>
      <c r="I9" s="510"/>
      <c r="J9" s="510"/>
      <c r="K9" s="510"/>
      <c r="L9" s="510"/>
      <c r="M9" s="510"/>
      <c r="N9" s="510"/>
      <c r="O9" s="510"/>
      <c r="P9" s="510"/>
      <c r="Q9" s="510"/>
      <c r="R9" s="511"/>
      <c r="S9" s="512">
        <f t="shared" ref="S9:S21" si="0">$C$6*SUM(C9:D9)+$E$6*SUM(E9:F9)+$G$6*SUM(G9:H9)+$I$6*SUM(I9:J9)+$K$6*SUM(K9:L9)+$M$6*SUM(M9:N9)+$O$6*SUM(O9:P9)+$Q$6*SUM(Q9:R9)</f>
        <v>0</v>
      </c>
    </row>
    <row r="10" spans="1:19" s="132" customFormat="1" ht="13.8">
      <c r="A10" s="131">
        <v>3</v>
      </c>
      <c r="B10" s="1" t="s">
        <v>279</v>
      </c>
      <c r="C10" s="510"/>
      <c r="D10" s="510"/>
      <c r="E10" s="510"/>
      <c r="F10" s="510"/>
      <c r="G10" s="510"/>
      <c r="H10" s="510"/>
      <c r="I10" s="510"/>
      <c r="J10" s="510"/>
      <c r="K10" s="510"/>
      <c r="L10" s="510"/>
      <c r="M10" s="510"/>
      <c r="N10" s="510"/>
      <c r="O10" s="510"/>
      <c r="P10" s="510"/>
      <c r="Q10" s="510"/>
      <c r="R10" s="511"/>
      <c r="S10" s="512">
        <f t="shared" si="0"/>
        <v>0</v>
      </c>
    </row>
    <row r="11" spans="1:19" s="132" customFormat="1" ht="13.8">
      <c r="A11" s="131">
        <v>4</v>
      </c>
      <c r="B11" s="1" t="s">
        <v>99</v>
      </c>
      <c r="C11" s="510"/>
      <c r="D11" s="510"/>
      <c r="E11" s="510"/>
      <c r="F11" s="510"/>
      <c r="G11" s="510"/>
      <c r="H11" s="510"/>
      <c r="I11" s="510"/>
      <c r="J11" s="510"/>
      <c r="K11" s="510"/>
      <c r="L11" s="510"/>
      <c r="M11" s="510"/>
      <c r="N11" s="510"/>
      <c r="O11" s="510"/>
      <c r="P11" s="510"/>
      <c r="Q11" s="510"/>
      <c r="R11" s="511"/>
      <c r="S11" s="512">
        <f t="shared" si="0"/>
        <v>0</v>
      </c>
    </row>
    <row r="12" spans="1:19" s="132" customFormat="1" ht="13.8">
      <c r="A12" s="131">
        <v>5</v>
      </c>
      <c r="B12" s="1" t="s">
        <v>100</v>
      </c>
      <c r="C12" s="510"/>
      <c r="D12" s="510"/>
      <c r="E12" s="510"/>
      <c r="F12" s="510"/>
      <c r="G12" s="510"/>
      <c r="H12" s="510"/>
      <c r="I12" s="510"/>
      <c r="J12" s="510"/>
      <c r="K12" s="510"/>
      <c r="L12" s="510"/>
      <c r="M12" s="510"/>
      <c r="N12" s="510"/>
      <c r="O12" s="510"/>
      <c r="P12" s="510"/>
      <c r="Q12" s="510"/>
      <c r="R12" s="511"/>
      <c r="S12" s="512">
        <f t="shared" si="0"/>
        <v>0</v>
      </c>
    </row>
    <row r="13" spans="1:19" s="132" customFormat="1" ht="13.8">
      <c r="A13" s="131">
        <v>6</v>
      </c>
      <c r="B13" s="1" t="s">
        <v>101</v>
      </c>
      <c r="C13" s="510"/>
      <c r="D13" s="510"/>
      <c r="E13" s="510">
        <v>1501391.1</v>
      </c>
      <c r="F13" s="510"/>
      <c r="G13" s="510"/>
      <c r="H13" s="510"/>
      <c r="I13" s="510"/>
      <c r="J13" s="510"/>
      <c r="K13" s="510"/>
      <c r="L13" s="510"/>
      <c r="M13" s="510">
        <v>15732751.063150002</v>
      </c>
      <c r="N13" s="510"/>
      <c r="O13" s="510"/>
      <c r="P13" s="510"/>
      <c r="Q13" s="510"/>
      <c r="R13" s="511"/>
      <c r="S13" s="512">
        <f t="shared" si="0"/>
        <v>16033029.283150002</v>
      </c>
    </row>
    <row r="14" spans="1:19" s="132" customFormat="1" ht="13.8">
      <c r="A14" s="131">
        <v>7</v>
      </c>
      <c r="B14" s="1" t="s">
        <v>102</v>
      </c>
      <c r="C14" s="510"/>
      <c r="D14" s="510"/>
      <c r="E14" s="510"/>
      <c r="F14" s="510"/>
      <c r="G14" s="510"/>
      <c r="H14" s="510"/>
      <c r="I14" s="510"/>
      <c r="J14" s="510"/>
      <c r="K14" s="510"/>
      <c r="L14" s="510"/>
      <c r="M14" s="510">
        <v>146456716.77364707</v>
      </c>
      <c r="N14" s="510">
        <v>9598123.3000000007</v>
      </c>
      <c r="O14" s="510">
        <v>1150000</v>
      </c>
      <c r="P14" s="510"/>
      <c r="Q14" s="510"/>
      <c r="R14" s="511"/>
      <c r="S14" s="512">
        <f t="shared" si="0"/>
        <v>157779840.07364708</v>
      </c>
    </row>
    <row r="15" spans="1:19" s="132" customFormat="1" ht="13.8">
      <c r="A15" s="131">
        <v>8</v>
      </c>
      <c r="B15" s="1" t="s">
        <v>103</v>
      </c>
      <c r="C15" s="510"/>
      <c r="D15" s="510"/>
      <c r="E15" s="510"/>
      <c r="F15" s="510"/>
      <c r="G15" s="510"/>
      <c r="H15" s="510"/>
      <c r="I15" s="510" t="s">
        <v>5</v>
      </c>
      <c r="J15" s="510"/>
      <c r="K15" s="510"/>
      <c r="L15" s="510"/>
      <c r="M15" s="510">
        <v>2949664.2120000017</v>
      </c>
      <c r="N15" s="510"/>
      <c r="O15" s="510"/>
      <c r="P15" s="510"/>
      <c r="Q15" s="510"/>
      <c r="R15" s="511"/>
      <c r="S15" s="512">
        <f t="shared" si="0"/>
        <v>2949664.2120000017</v>
      </c>
    </row>
    <row r="16" spans="1:19" s="132" customFormat="1" ht="13.8">
      <c r="A16" s="131">
        <v>9</v>
      </c>
      <c r="B16" s="1" t="s">
        <v>104</v>
      </c>
      <c r="C16" s="510"/>
      <c r="D16" s="510"/>
      <c r="E16" s="510"/>
      <c r="F16" s="510"/>
      <c r="G16" s="510">
        <v>2321969.5836450006</v>
      </c>
      <c r="H16" s="510"/>
      <c r="I16" s="510"/>
      <c r="J16" s="510"/>
      <c r="K16" s="510"/>
      <c r="L16" s="510"/>
      <c r="M16" s="510">
        <v>1538021.8700020588</v>
      </c>
      <c r="N16" s="510"/>
      <c r="O16" s="510"/>
      <c r="P16" s="510"/>
      <c r="Q16" s="510"/>
      <c r="R16" s="511"/>
      <c r="S16" s="512">
        <f t="shared" si="0"/>
        <v>2350711.2242778088</v>
      </c>
    </row>
    <row r="17" spans="1:19" s="132" customFormat="1" ht="13.8">
      <c r="A17" s="131">
        <v>10</v>
      </c>
      <c r="B17" s="1" t="s">
        <v>105</v>
      </c>
      <c r="C17" s="510"/>
      <c r="D17" s="510"/>
      <c r="E17" s="510"/>
      <c r="F17" s="510"/>
      <c r="G17" s="510"/>
      <c r="H17" s="510"/>
      <c r="I17" s="510"/>
      <c r="J17" s="510"/>
      <c r="K17" s="510"/>
      <c r="L17" s="510"/>
      <c r="M17" s="510">
        <v>1101101.8230000001</v>
      </c>
      <c r="N17" s="510"/>
      <c r="O17" s="510"/>
      <c r="P17" s="510"/>
      <c r="Q17" s="510"/>
      <c r="R17" s="511"/>
      <c r="S17" s="512">
        <f t="shared" si="0"/>
        <v>1101101.8230000001</v>
      </c>
    </row>
    <row r="18" spans="1:19" s="132" customFormat="1" ht="13.8">
      <c r="A18" s="131">
        <v>11</v>
      </c>
      <c r="B18" s="1" t="s">
        <v>106</v>
      </c>
      <c r="C18" s="510"/>
      <c r="D18" s="510"/>
      <c r="E18" s="510"/>
      <c r="F18" s="510"/>
      <c r="G18" s="510"/>
      <c r="H18" s="510"/>
      <c r="I18" s="510"/>
      <c r="J18" s="510"/>
      <c r="K18" s="510"/>
      <c r="L18" s="510"/>
      <c r="M18" s="510"/>
      <c r="N18" s="510"/>
      <c r="O18" s="510"/>
      <c r="P18" s="510"/>
      <c r="Q18" s="510"/>
      <c r="R18" s="511"/>
      <c r="S18" s="512">
        <f t="shared" si="0"/>
        <v>0</v>
      </c>
    </row>
    <row r="19" spans="1:19" s="132" customFormat="1" ht="13.8">
      <c r="A19" s="131">
        <v>12</v>
      </c>
      <c r="B19" s="1" t="s">
        <v>107</v>
      </c>
      <c r="C19" s="510"/>
      <c r="D19" s="510"/>
      <c r="E19" s="510"/>
      <c r="F19" s="510"/>
      <c r="G19" s="510"/>
      <c r="H19" s="510"/>
      <c r="I19" s="510"/>
      <c r="J19" s="510"/>
      <c r="K19" s="510"/>
      <c r="L19" s="510"/>
      <c r="M19" s="510"/>
      <c r="N19" s="510"/>
      <c r="O19" s="510"/>
      <c r="P19" s="510"/>
      <c r="Q19" s="510"/>
      <c r="R19" s="511"/>
      <c r="S19" s="512">
        <f t="shared" si="0"/>
        <v>0</v>
      </c>
    </row>
    <row r="20" spans="1:19" s="132" customFormat="1" ht="13.8">
      <c r="A20" s="131">
        <v>13</v>
      </c>
      <c r="B20" s="1" t="s">
        <v>255</v>
      </c>
      <c r="C20" s="510"/>
      <c r="D20" s="510"/>
      <c r="E20" s="510"/>
      <c r="F20" s="510"/>
      <c r="G20" s="510"/>
      <c r="H20" s="510"/>
      <c r="I20" s="510"/>
      <c r="J20" s="510"/>
      <c r="K20" s="510"/>
      <c r="L20" s="510"/>
      <c r="M20" s="510"/>
      <c r="N20" s="510"/>
      <c r="O20" s="510"/>
      <c r="P20" s="510"/>
      <c r="Q20" s="510"/>
      <c r="R20" s="511"/>
      <c r="S20" s="512">
        <f t="shared" si="0"/>
        <v>0</v>
      </c>
    </row>
    <row r="21" spans="1:19" s="132" customFormat="1" ht="13.8">
      <c r="A21" s="131">
        <v>14</v>
      </c>
      <c r="B21" s="1" t="s">
        <v>109</v>
      </c>
      <c r="C21" s="510">
        <v>4249471.09</v>
      </c>
      <c r="D21" s="510"/>
      <c r="E21" s="510"/>
      <c r="F21" s="510"/>
      <c r="G21" s="510"/>
      <c r="H21" s="510"/>
      <c r="I21" s="510"/>
      <c r="J21" s="510"/>
      <c r="K21" s="510"/>
      <c r="L21" s="510"/>
      <c r="M21" s="510">
        <v>5384041.4011980575</v>
      </c>
      <c r="N21" s="510"/>
      <c r="O21" s="510"/>
      <c r="P21" s="510"/>
      <c r="Q21" s="510"/>
      <c r="R21" s="511"/>
      <c r="S21" s="512">
        <f t="shared" si="0"/>
        <v>5384041.4011980575</v>
      </c>
    </row>
    <row r="22" spans="1:19" ht="14.4" thickBot="1">
      <c r="A22" s="133"/>
      <c r="B22" s="134" t="s">
        <v>110</v>
      </c>
      <c r="C22" s="513">
        <f>SUM(C8:C21)</f>
        <v>28752878.957262002</v>
      </c>
      <c r="D22" s="513">
        <f t="shared" ref="D22:J22" si="1">SUM(D8:D21)</f>
        <v>0</v>
      </c>
      <c r="E22" s="513">
        <f t="shared" si="1"/>
        <v>1501391.1</v>
      </c>
      <c r="F22" s="513">
        <f t="shared" si="1"/>
        <v>0</v>
      </c>
      <c r="G22" s="513">
        <f t="shared" si="1"/>
        <v>2321969.5836450006</v>
      </c>
      <c r="H22" s="513">
        <f t="shared" si="1"/>
        <v>0</v>
      </c>
      <c r="I22" s="513">
        <f t="shared" si="1"/>
        <v>0</v>
      </c>
      <c r="J22" s="513">
        <f t="shared" si="1"/>
        <v>0</v>
      </c>
      <c r="K22" s="513">
        <f t="shared" ref="K22:S22" si="2">SUM(K8:K21)</f>
        <v>0</v>
      </c>
      <c r="L22" s="513">
        <f t="shared" si="2"/>
        <v>0</v>
      </c>
      <c r="M22" s="513">
        <f t="shared" si="2"/>
        <v>202667629.96284121</v>
      </c>
      <c r="N22" s="513">
        <f t="shared" si="2"/>
        <v>9598123.3000000007</v>
      </c>
      <c r="O22" s="513">
        <f t="shared" si="2"/>
        <v>1150000</v>
      </c>
      <c r="P22" s="513">
        <f t="shared" si="2"/>
        <v>0</v>
      </c>
      <c r="Q22" s="513">
        <f t="shared" si="2"/>
        <v>0</v>
      </c>
      <c r="R22" s="513">
        <f t="shared" si="2"/>
        <v>0</v>
      </c>
      <c r="S22" s="514">
        <f t="shared" si="2"/>
        <v>215103720.83711699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S7" activePane="bottomRight" state="frozen"/>
      <selection activeCell="B9" sqref="B9"/>
      <selection pane="topRight" activeCell="B9" sqref="B9"/>
      <selection pane="bottomLeft" activeCell="B9" sqref="B9"/>
      <selection pane="bottomRight"/>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35"/>
  </cols>
  <sheetData>
    <row r="1" spans="1:22">
      <c r="A1" s="394" t="s">
        <v>31</v>
      </c>
      <c r="B1" s="395" t="str">
        <f>'1. key ratios '!B1</f>
        <v>JSC Isbank Georgia</v>
      </c>
    </row>
    <row r="2" spans="1:22">
      <c r="A2" s="394" t="s">
        <v>32</v>
      </c>
      <c r="B2" s="396">
        <f>'1. key ratios '!B2</f>
        <v>43100</v>
      </c>
    </row>
    <row r="4" spans="1:22" ht="13.8" thickBot="1">
      <c r="A4" s="4" t="s">
        <v>377</v>
      </c>
      <c r="B4" s="135" t="s">
        <v>96</v>
      </c>
      <c r="V4" s="37" t="s">
        <v>74</v>
      </c>
    </row>
    <row r="5" spans="1:22" ht="12.75" customHeight="1">
      <c r="A5" s="136"/>
      <c r="B5" s="137"/>
      <c r="C5" s="370" t="s">
        <v>288</v>
      </c>
      <c r="D5" s="371"/>
      <c r="E5" s="371"/>
      <c r="F5" s="371"/>
      <c r="G5" s="371"/>
      <c r="H5" s="371"/>
      <c r="I5" s="371"/>
      <c r="J5" s="371"/>
      <c r="K5" s="371"/>
      <c r="L5" s="372"/>
      <c r="M5" s="373" t="s">
        <v>289</v>
      </c>
      <c r="N5" s="374"/>
      <c r="O5" s="374"/>
      <c r="P5" s="374"/>
      <c r="Q5" s="374"/>
      <c r="R5" s="374"/>
      <c r="S5" s="375"/>
      <c r="T5" s="378" t="s">
        <v>375</v>
      </c>
      <c r="U5" s="378" t="s">
        <v>376</v>
      </c>
      <c r="V5" s="376" t="s">
        <v>122</v>
      </c>
    </row>
    <row r="6" spans="1:22" s="88" customFormat="1" ht="105.6">
      <c r="A6" s="85"/>
      <c r="B6" s="138"/>
      <c r="C6" s="139" t="s">
        <v>111</v>
      </c>
      <c r="D6" s="217" t="s">
        <v>112</v>
      </c>
      <c r="E6" s="160" t="s">
        <v>291</v>
      </c>
      <c r="F6" s="160" t="s">
        <v>292</v>
      </c>
      <c r="G6" s="217" t="s">
        <v>295</v>
      </c>
      <c r="H6" s="217" t="s">
        <v>290</v>
      </c>
      <c r="I6" s="217" t="s">
        <v>113</v>
      </c>
      <c r="J6" s="217" t="s">
        <v>114</v>
      </c>
      <c r="K6" s="140" t="s">
        <v>115</v>
      </c>
      <c r="L6" s="141" t="s">
        <v>116</v>
      </c>
      <c r="M6" s="139" t="s">
        <v>293</v>
      </c>
      <c r="N6" s="140" t="s">
        <v>117</v>
      </c>
      <c r="O6" s="140" t="s">
        <v>118</v>
      </c>
      <c r="P6" s="140" t="s">
        <v>119</v>
      </c>
      <c r="Q6" s="140" t="s">
        <v>120</v>
      </c>
      <c r="R6" s="140" t="s">
        <v>121</v>
      </c>
      <c r="S6" s="244" t="s">
        <v>294</v>
      </c>
      <c r="T6" s="379"/>
      <c r="U6" s="379"/>
      <c r="V6" s="377"/>
    </row>
    <row r="7" spans="1:22" s="132" customFormat="1" ht="13.8">
      <c r="A7" s="142">
        <v>1</v>
      </c>
      <c r="B7" s="1" t="s">
        <v>97</v>
      </c>
      <c r="C7" s="515"/>
      <c r="D7" s="517"/>
      <c r="E7" s="517"/>
      <c r="F7" s="517"/>
      <c r="G7" s="517"/>
      <c r="H7" s="517"/>
      <c r="I7" s="517"/>
      <c r="J7" s="517"/>
      <c r="K7" s="517"/>
      <c r="L7" s="519"/>
      <c r="M7" s="515"/>
      <c r="N7" s="517"/>
      <c r="O7" s="517"/>
      <c r="P7" s="517"/>
      <c r="Q7" s="517"/>
      <c r="R7" s="517"/>
      <c r="S7" s="519"/>
      <c r="T7" s="521"/>
      <c r="U7" s="522"/>
      <c r="V7" s="523">
        <f>SUM(C7:S7)</f>
        <v>0</v>
      </c>
    </row>
    <row r="8" spans="1:22" s="132" customFormat="1" ht="13.8">
      <c r="A8" s="142">
        <v>2</v>
      </c>
      <c r="B8" s="1" t="s">
        <v>98</v>
      </c>
      <c r="C8" s="515"/>
      <c r="D8" s="517"/>
      <c r="E8" s="517"/>
      <c r="F8" s="517"/>
      <c r="G8" s="517"/>
      <c r="H8" s="517"/>
      <c r="I8" s="517"/>
      <c r="J8" s="517"/>
      <c r="K8" s="517"/>
      <c r="L8" s="519"/>
      <c r="M8" s="515"/>
      <c r="N8" s="517"/>
      <c r="O8" s="517"/>
      <c r="P8" s="517"/>
      <c r="Q8" s="517"/>
      <c r="R8" s="517"/>
      <c r="S8" s="519"/>
      <c r="T8" s="522"/>
      <c r="U8" s="522"/>
      <c r="V8" s="523">
        <f t="shared" ref="V8:V20" si="0">SUM(C8:S8)</f>
        <v>0</v>
      </c>
    </row>
    <row r="9" spans="1:22" s="132" customFormat="1" ht="13.8">
      <c r="A9" s="142">
        <v>3</v>
      </c>
      <c r="B9" s="1" t="s">
        <v>280</v>
      </c>
      <c r="C9" s="515"/>
      <c r="D9" s="517"/>
      <c r="E9" s="517"/>
      <c r="F9" s="517"/>
      <c r="G9" s="517"/>
      <c r="H9" s="517"/>
      <c r="I9" s="517"/>
      <c r="J9" s="517"/>
      <c r="K9" s="517"/>
      <c r="L9" s="519"/>
      <c r="M9" s="515"/>
      <c r="N9" s="517"/>
      <c r="O9" s="517"/>
      <c r="P9" s="517"/>
      <c r="Q9" s="517"/>
      <c r="R9" s="517"/>
      <c r="S9" s="519"/>
      <c r="T9" s="522"/>
      <c r="U9" s="522"/>
      <c r="V9" s="523">
        <f t="shared" si="0"/>
        <v>0</v>
      </c>
    </row>
    <row r="10" spans="1:22" s="132" customFormat="1" ht="13.8">
      <c r="A10" s="142">
        <v>4</v>
      </c>
      <c r="B10" s="1" t="s">
        <v>99</v>
      </c>
      <c r="C10" s="515"/>
      <c r="D10" s="517"/>
      <c r="E10" s="517"/>
      <c r="F10" s="517"/>
      <c r="G10" s="517"/>
      <c r="H10" s="517"/>
      <c r="I10" s="517"/>
      <c r="J10" s="517"/>
      <c r="K10" s="517"/>
      <c r="L10" s="519"/>
      <c r="M10" s="515"/>
      <c r="N10" s="517"/>
      <c r="O10" s="517"/>
      <c r="P10" s="517"/>
      <c r="Q10" s="517"/>
      <c r="R10" s="517"/>
      <c r="S10" s="519"/>
      <c r="T10" s="522"/>
      <c r="U10" s="522"/>
      <c r="V10" s="523">
        <f t="shared" si="0"/>
        <v>0</v>
      </c>
    </row>
    <row r="11" spans="1:22" s="132" customFormat="1" ht="13.8">
      <c r="A11" s="142">
        <v>5</v>
      </c>
      <c r="B11" s="1" t="s">
        <v>100</v>
      </c>
      <c r="C11" s="515"/>
      <c r="D11" s="517"/>
      <c r="E11" s="517"/>
      <c r="F11" s="517"/>
      <c r="G11" s="517"/>
      <c r="H11" s="517"/>
      <c r="I11" s="517"/>
      <c r="J11" s="517"/>
      <c r="K11" s="517"/>
      <c r="L11" s="519"/>
      <c r="M11" s="515"/>
      <c r="N11" s="517"/>
      <c r="O11" s="517"/>
      <c r="P11" s="517"/>
      <c r="Q11" s="517"/>
      <c r="R11" s="517"/>
      <c r="S11" s="519"/>
      <c r="T11" s="522"/>
      <c r="U11" s="522"/>
      <c r="V11" s="523">
        <f t="shared" si="0"/>
        <v>0</v>
      </c>
    </row>
    <row r="12" spans="1:22" s="132" customFormat="1" ht="13.8">
      <c r="A12" s="142">
        <v>6</v>
      </c>
      <c r="B12" s="1" t="s">
        <v>101</v>
      </c>
      <c r="C12" s="515"/>
      <c r="D12" s="517"/>
      <c r="E12" s="517"/>
      <c r="F12" s="517"/>
      <c r="G12" s="517"/>
      <c r="H12" s="517"/>
      <c r="I12" s="517"/>
      <c r="J12" s="517"/>
      <c r="K12" s="517"/>
      <c r="L12" s="519"/>
      <c r="M12" s="515"/>
      <c r="N12" s="517"/>
      <c r="O12" s="517"/>
      <c r="P12" s="517"/>
      <c r="Q12" s="517"/>
      <c r="R12" s="517"/>
      <c r="S12" s="519"/>
      <c r="T12" s="522"/>
      <c r="U12" s="522"/>
      <c r="V12" s="523">
        <f t="shared" si="0"/>
        <v>0</v>
      </c>
    </row>
    <row r="13" spans="1:22" s="132" customFormat="1" ht="13.8">
      <c r="A13" s="142">
        <v>7</v>
      </c>
      <c r="B13" s="1" t="s">
        <v>102</v>
      </c>
      <c r="C13" s="515"/>
      <c r="D13" s="517">
        <v>48509038.391751997</v>
      </c>
      <c r="E13" s="517"/>
      <c r="F13" s="517"/>
      <c r="G13" s="517"/>
      <c r="H13" s="517"/>
      <c r="I13" s="517"/>
      <c r="J13" s="517"/>
      <c r="K13" s="517"/>
      <c r="L13" s="519"/>
      <c r="M13" s="515"/>
      <c r="N13" s="517"/>
      <c r="O13" s="517"/>
      <c r="P13" s="517"/>
      <c r="Q13" s="517"/>
      <c r="R13" s="517"/>
      <c r="S13" s="519"/>
      <c r="T13" s="522">
        <v>48224119.801751994</v>
      </c>
      <c r="U13" s="522">
        <v>284918.59000000003</v>
      </c>
      <c r="V13" s="523">
        <f t="shared" si="0"/>
        <v>48509038.391751997</v>
      </c>
    </row>
    <row r="14" spans="1:22" s="132" customFormat="1" ht="13.8">
      <c r="A14" s="142">
        <v>8</v>
      </c>
      <c r="B14" s="1" t="s">
        <v>103</v>
      </c>
      <c r="C14" s="515"/>
      <c r="D14" s="517"/>
      <c r="E14" s="517"/>
      <c r="F14" s="517"/>
      <c r="G14" s="517"/>
      <c r="H14" s="517"/>
      <c r="I14" s="517"/>
      <c r="J14" s="517"/>
      <c r="K14" s="517"/>
      <c r="L14" s="519"/>
      <c r="M14" s="515"/>
      <c r="N14" s="517"/>
      <c r="O14" s="517"/>
      <c r="P14" s="517"/>
      <c r="Q14" s="517"/>
      <c r="R14" s="517"/>
      <c r="S14" s="519"/>
      <c r="T14" s="522"/>
      <c r="U14" s="522"/>
      <c r="V14" s="523">
        <f t="shared" si="0"/>
        <v>0</v>
      </c>
    </row>
    <row r="15" spans="1:22" s="132" customFormat="1" ht="13.8">
      <c r="A15" s="142">
        <v>9</v>
      </c>
      <c r="B15" s="1" t="s">
        <v>104</v>
      </c>
      <c r="C15" s="515"/>
      <c r="D15" s="517"/>
      <c r="E15" s="517"/>
      <c r="F15" s="517"/>
      <c r="G15" s="517"/>
      <c r="H15" s="517"/>
      <c r="I15" s="517"/>
      <c r="J15" s="517"/>
      <c r="K15" s="517"/>
      <c r="L15" s="519"/>
      <c r="M15" s="515"/>
      <c r="N15" s="517"/>
      <c r="O15" s="517"/>
      <c r="P15" s="517"/>
      <c r="Q15" s="517"/>
      <c r="R15" s="517"/>
      <c r="S15" s="519"/>
      <c r="T15" s="522"/>
      <c r="U15" s="522"/>
      <c r="V15" s="523">
        <f t="shared" si="0"/>
        <v>0</v>
      </c>
    </row>
    <row r="16" spans="1:22" s="132" customFormat="1" ht="13.8">
      <c r="A16" s="142">
        <v>10</v>
      </c>
      <c r="B16" s="1" t="s">
        <v>105</v>
      </c>
      <c r="C16" s="515"/>
      <c r="D16" s="517"/>
      <c r="E16" s="517"/>
      <c r="F16" s="517"/>
      <c r="G16" s="517"/>
      <c r="H16" s="517"/>
      <c r="I16" s="517"/>
      <c r="J16" s="517"/>
      <c r="K16" s="517"/>
      <c r="L16" s="519"/>
      <c r="M16" s="515"/>
      <c r="N16" s="517"/>
      <c r="O16" s="517"/>
      <c r="P16" s="517"/>
      <c r="Q16" s="517"/>
      <c r="R16" s="517"/>
      <c r="S16" s="519"/>
      <c r="T16" s="522"/>
      <c r="U16" s="522"/>
      <c r="V16" s="523">
        <f t="shared" si="0"/>
        <v>0</v>
      </c>
    </row>
    <row r="17" spans="1:22" s="132" customFormat="1" ht="13.8">
      <c r="A17" s="142">
        <v>11</v>
      </c>
      <c r="B17" s="1" t="s">
        <v>106</v>
      </c>
      <c r="C17" s="515"/>
      <c r="D17" s="517"/>
      <c r="E17" s="517"/>
      <c r="F17" s="517"/>
      <c r="G17" s="517"/>
      <c r="H17" s="517"/>
      <c r="I17" s="517"/>
      <c r="J17" s="517"/>
      <c r="K17" s="517"/>
      <c r="L17" s="519"/>
      <c r="M17" s="515"/>
      <c r="N17" s="517"/>
      <c r="O17" s="517"/>
      <c r="P17" s="517"/>
      <c r="Q17" s="517"/>
      <c r="R17" s="517"/>
      <c r="S17" s="519"/>
      <c r="T17" s="522"/>
      <c r="U17" s="522"/>
      <c r="V17" s="523">
        <f t="shared" si="0"/>
        <v>0</v>
      </c>
    </row>
    <row r="18" spans="1:22" s="132" customFormat="1" ht="13.8">
      <c r="A18" s="142">
        <v>12</v>
      </c>
      <c r="B18" s="1" t="s">
        <v>107</v>
      </c>
      <c r="C18" s="515"/>
      <c r="D18" s="517"/>
      <c r="E18" s="517"/>
      <c r="F18" s="517"/>
      <c r="G18" s="517"/>
      <c r="H18" s="517"/>
      <c r="I18" s="517"/>
      <c r="J18" s="517"/>
      <c r="K18" s="517"/>
      <c r="L18" s="519"/>
      <c r="M18" s="515"/>
      <c r="N18" s="517"/>
      <c r="O18" s="517"/>
      <c r="P18" s="517"/>
      <c r="Q18" s="517"/>
      <c r="R18" s="517"/>
      <c r="S18" s="519"/>
      <c r="T18" s="522"/>
      <c r="U18" s="522"/>
      <c r="V18" s="523">
        <f t="shared" si="0"/>
        <v>0</v>
      </c>
    </row>
    <row r="19" spans="1:22" s="132" customFormat="1" ht="13.8">
      <c r="A19" s="142">
        <v>13</v>
      </c>
      <c r="B19" s="1" t="s">
        <v>108</v>
      </c>
      <c r="C19" s="515"/>
      <c r="D19" s="517"/>
      <c r="E19" s="517"/>
      <c r="F19" s="517"/>
      <c r="G19" s="517"/>
      <c r="H19" s="517"/>
      <c r="I19" s="517"/>
      <c r="J19" s="517"/>
      <c r="K19" s="517"/>
      <c r="L19" s="519"/>
      <c r="M19" s="515"/>
      <c r="N19" s="517"/>
      <c r="O19" s="517"/>
      <c r="P19" s="517"/>
      <c r="Q19" s="517"/>
      <c r="R19" s="517"/>
      <c r="S19" s="519"/>
      <c r="T19" s="522"/>
      <c r="U19" s="522"/>
      <c r="V19" s="523">
        <f t="shared" si="0"/>
        <v>0</v>
      </c>
    </row>
    <row r="20" spans="1:22" s="132" customFormat="1" ht="13.8">
      <c r="A20" s="142">
        <v>14</v>
      </c>
      <c r="B20" s="1" t="s">
        <v>109</v>
      </c>
      <c r="C20" s="515"/>
      <c r="D20" s="517"/>
      <c r="E20" s="517"/>
      <c r="F20" s="517"/>
      <c r="G20" s="517"/>
      <c r="H20" s="517"/>
      <c r="I20" s="517"/>
      <c r="J20" s="517"/>
      <c r="K20" s="517"/>
      <c r="L20" s="519"/>
      <c r="M20" s="515"/>
      <c r="N20" s="517"/>
      <c r="O20" s="517"/>
      <c r="P20" s="517"/>
      <c r="Q20" s="517"/>
      <c r="R20" s="517"/>
      <c r="S20" s="519"/>
      <c r="T20" s="522"/>
      <c r="U20" s="522"/>
      <c r="V20" s="523">
        <f t="shared" si="0"/>
        <v>0</v>
      </c>
    </row>
    <row r="21" spans="1:22" ht="14.4" thickBot="1">
      <c r="A21" s="133"/>
      <c r="B21" s="143" t="s">
        <v>110</v>
      </c>
      <c r="C21" s="516">
        <f>SUM(C7:C20)</f>
        <v>0</v>
      </c>
      <c r="D21" s="518">
        <f t="shared" ref="D21:V21" si="1">SUM(D7:D20)</f>
        <v>48509038.391751997</v>
      </c>
      <c r="E21" s="518">
        <f t="shared" si="1"/>
        <v>0</v>
      </c>
      <c r="F21" s="518">
        <f t="shared" si="1"/>
        <v>0</v>
      </c>
      <c r="G21" s="518">
        <f t="shared" si="1"/>
        <v>0</v>
      </c>
      <c r="H21" s="518">
        <f t="shared" si="1"/>
        <v>0</v>
      </c>
      <c r="I21" s="518">
        <f t="shared" si="1"/>
        <v>0</v>
      </c>
      <c r="J21" s="518">
        <f t="shared" si="1"/>
        <v>0</v>
      </c>
      <c r="K21" s="518">
        <f t="shared" si="1"/>
        <v>0</v>
      </c>
      <c r="L21" s="520">
        <f t="shared" si="1"/>
        <v>0</v>
      </c>
      <c r="M21" s="516">
        <f t="shared" si="1"/>
        <v>0</v>
      </c>
      <c r="N21" s="518">
        <f t="shared" si="1"/>
        <v>0</v>
      </c>
      <c r="O21" s="518">
        <f t="shared" si="1"/>
        <v>0</v>
      </c>
      <c r="P21" s="518">
        <f t="shared" si="1"/>
        <v>0</v>
      </c>
      <c r="Q21" s="518">
        <f t="shared" si="1"/>
        <v>0</v>
      </c>
      <c r="R21" s="518">
        <f t="shared" si="1"/>
        <v>0</v>
      </c>
      <c r="S21" s="520">
        <f>SUM(S7:S20)</f>
        <v>0</v>
      </c>
      <c r="T21" s="520">
        <f>SUM(T7:T20)</f>
        <v>48224119.801751994</v>
      </c>
      <c r="U21" s="520">
        <f t="shared" ref="U21" si="2">SUM(U7:U20)</f>
        <v>284918.59000000003</v>
      </c>
      <c r="V21" s="524">
        <f t="shared" si="1"/>
        <v>48509038.391751997</v>
      </c>
    </row>
    <row r="24" spans="1:22">
      <c r="A24" s="7"/>
      <c r="B24" s="7"/>
      <c r="C24" s="61"/>
      <c r="D24" s="61"/>
      <c r="E24" s="61"/>
    </row>
    <row r="25" spans="1:22">
      <c r="A25" s="144"/>
      <c r="B25" s="144"/>
      <c r="C25" s="7"/>
      <c r="D25" s="61"/>
      <c r="E25" s="61"/>
    </row>
    <row r="26" spans="1:22">
      <c r="A26" s="144"/>
      <c r="B26" s="62"/>
      <c r="C26" s="7"/>
      <c r="D26" s="61"/>
      <c r="E26" s="61"/>
    </row>
    <row r="27" spans="1:22">
      <c r="A27" s="144"/>
      <c r="B27" s="144"/>
      <c r="C27" s="7"/>
      <c r="D27" s="61"/>
      <c r="E27" s="61"/>
    </row>
    <row r="28" spans="1:22">
      <c r="A28" s="144"/>
      <c r="B28" s="62"/>
      <c r="C28" s="7"/>
      <c r="D28" s="61"/>
      <c r="E28" s="6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sheetView>
  </sheetViews>
  <sheetFormatPr defaultColWidth="9.109375" defaultRowHeight="13.8"/>
  <cols>
    <col min="1" max="1" width="10.5546875" style="4" bestFit="1" customWidth="1"/>
    <col min="2" max="2" width="101.88671875" style="4" customWidth="1"/>
    <col min="3" max="3" width="13.6640625" style="253" customWidth="1"/>
    <col min="4" max="4" width="14.88671875" style="253" bestFit="1" customWidth="1"/>
    <col min="5" max="5" width="17.6640625" style="253" customWidth="1"/>
    <col min="6" max="6" width="15.88671875" style="253" customWidth="1"/>
    <col min="7" max="7" width="17.44140625" style="253" customWidth="1"/>
    <col min="8" max="8" width="15.33203125" style="253" customWidth="1"/>
    <col min="9" max="16384" width="9.109375" style="35"/>
  </cols>
  <sheetData>
    <row r="1" spans="1:9">
      <c r="A1" s="394" t="s">
        <v>31</v>
      </c>
      <c r="B1" s="395" t="str">
        <f>'1. key ratios '!B1</f>
        <v>JSC Isbank Georgia</v>
      </c>
    </row>
    <row r="2" spans="1:9">
      <c r="A2" s="394" t="s">
        <v>32</v>
      </c>
      <c r="B2" s="396">
        <f>'1. key ratios '!B2</f>
        <v>43100</v>
      </c>
    </row>
    <row r="4" spans="1:9" ht="14.4" thickBot="1">
      <c r="A4" s="2" t="s">
        <v>261</v>
      </c>
      <c r="B4" s="135" t="s">
        <v>387</v>
      </c>
    </row>
    <row r="5" spans="1:9">
      <c r="A5" s="136"/>
      <c r="B5" s="145"/>
      <c r="C5" s="254" t="s">
        <v>0</v>
      </c>
      <c r="D5" s="254" t="s">
        <v>1</v>
      </c>
      <c r="E5" s="254" t="s">
        <v>2</v>
      </c>
      <c r="F5" s="254" t="s">
        <v>3</v>
      </c>
      <c r="G5" s="255" t="s">
        <v>4</v>
      </c>
      <c r="H5" s="256" t="s">
        <v>6</v>
      </c>
      <c r="I5" s="146"/>
    </row>
    <row r="6" spans="1:9" s="146" customFormat="1" ht="12.75" customHeight="1">
      <c r="A6" s="147"/>
      <c r="B6" s="382" t="s">
        <v>260</v>
      </c>
      <c r="C6" s="384" t="s">
        <v>379</v>
      </c>
      <c r="D6" s="386" t="s">
        <v>378</v>
      </c>
      <c r="E6" s="387"/>
      <c r="F6" s="384" t="s">
        <v>383</v>
      </c>
      <c r="G6" s="384" t="s">
        <v>384</v>
      </c>
      <c r="H6" s="380" t="s">
        <v>382</v>
      </c>
    </row>
    <row r="7" spans="1:9" ht="41.4">
      <c r="A7" s="149"/>
      <c r="B7" s="383"/>
      <c r="C7" s="385"/>
      <c r="D7" s="257" t="s">
        <v>381</v>
      </c>
      <c r="E7" s="257" t="s">
        <v>380</v>
      </c>
      <c r="F7" s="385"/>
      <c r="G7" s="385"/>
      <c r="H7" s="381"/>
      <c r="I7" s="146"/>
    </row>
    <row r="8" spans="1:9">
      <c r="A8" s="147">
        <v>1</v>
      </c>
      <c r="B8" s="1" t="s">
        <v>97</v>
      </c>
      <c r="C8" s="525">
        <v>54008740.687106006</v>
      </c>
      <c r="D8" s="526"/>
      <c r="E8" s="525"/>
      <c r="F8" s="525">
        <v>29505332.819844004</v>
      </c>
      <c r="G8" s="527">
        <v>29505332.819844004</v>
      </c>
      <c r="H8" s="528">
        <f>G8/(C8+E8)</f>
        <v>0.54630662452916767</v>
      </c>
    </row>
    <row r="9" spans="1:9" ht="15" customHeight="1">
      <c r="A9" s="147">
        <v>2</v>
      </c>
      <c r="B9" s="1" t="s">
        <v>98</v>
      </c>
      <c r="C9" s="525"/>
      <c r="D9" s="526"/>
      <c r="E9" s="525"/>
      <c r="F9" s="525"/>
      <c r="G9" s="527"/>
      <c r="H9" s="528" t="e">
        <f t="shared" ref="H9:H21" si="0">G9/(C9+E9)</f>
        <v>#DIV/0!</v>
      </c>
    </row>
    <row r="10" spans="1:9">
      <c r="A10" s="147">
        <v>3</v>
      </c>
      <c r="B10" s="1" t="s">
        <v>280</v>
      </c>
      <c r="C10" s="525"/>
      <c r="D10" s="526"/>
      <c r="E10" s="525"/>
      <c r="F10" s="525"/>
      <c r="G10" s="527"/>
      <c r="H10" s="528" t="e">
        <f t="shared" si="0"/>
        <v>#DIV/0!</v>
      </c>
    </row>
    <row r="11" spans="1:9">
      <c r="A11" s="147">
        <v>4</v>
      </c>
      <c r="B11" s="1" t="s">
        <v>99</v>
      </c>
      <c r="C11" s="525"/>
      <c r="D11" s="526"/>
      <c r="E11" s="525"/>
      <c r="F11" s="525"/>
      <c r="G11" s="527"/>
      <c r="H11" s="528" t="e">
        <f t="shared" si="0"/>
        <v>#DIV/0!</v>
      </c>
    </row>
    <row r="12" spans="1:9">
      <c r="A12" s="147">
        <v>5</v>
      </c>
      <c r="B12" s="1" t="s">
        <v>100</v>
      </c>
      <c r="C12" s="525"/>
      <c r="D12" s="526"/>
      <c r="E12" s="525"/>
      <c r="F12" s="525"/>
      <c r="G12" s="527"/>
      <c r="H12" s="528" t="e">
        <f t="shared" si="0"/>
        <v>#DIV/0!</v>
      </c>
    </row>
    <row r="13" spans="1:9">
      <c r="A13" s="147">
        <v>6</v>
      </c>
      <c r="B13" s="1" t="s">
        <v>101</v>
      </c>
      <c r="C13" s="525">
        <v>17234142.163150001</v>
      </c>
      <c r="D13" s="526"/>
      <c r="E13" s="525"/>
      <c r="F13" s="525">
        <v>16033029.283150002</v>
      </c>
      <c r="G13" s="527">
        <v>16033029.283150002</v>
      </c>
      <c r="H13" s="528">
        <f t="shared" si="0"/>
        <v>0.93030619867067044</v>
      </c>
    </row>
    <row r="14" spans="1:9">
      <c r="A14" s="147">
        <v>7</v>
      </c>
      <c r="B14" s="1" t="s">
        <v>102</v>
      </c>
      <c r="C14" s="525">
        <v>147606716.77364707</v>
      </c>
      <c r="D14" s="526">
        <v>9652223.6799999997</v>
      </c>
      <c r="E14" s="525">
        <v>9598123.3000000007</v>
      </c>
      <c r="F14" s="526">
        <v>157779840.07364708</v>
      </c>
      <c r="G14" s="529">
        <v>109270801.68189508</v>
      </c>
      <c r="H14" s="528">
        <f t="shared" si="0"/>
        <v>0.69508547975179424</v>
      </c>
    </row>
    <row r="15" spans="1:9">
      <c r="A15" s="147">
        <v>8</v>
      </c>
      <c r="B15" s="1" t="s">
        <v>103</v>
      </c>
      <c r="C15" s="525">
        <v>2949664.2120000017</v>
      </c>
      <c r="D15" s="526"/>
      <c r="E15" s="525"/>
      <c r="F15" s="526">
        <v>2949664.2120000017</v>
      </c>
      <c r="G15" s="529">
        <v>2949664.2120000017</v>
      </c>
      <c r="H15" s="528">
        <f t="shared" si="0"/>
        <v>1</v>
      </c>
    </row>
    <row r="16" spans="1:9">
      <c r="A16" s="147">
        <v>9</v>
      </c>
      <c r="B16" s="1" t="s">
        <v>104</v>
      </c>
      <c r="C16" s="525">
        <v>3859991.4536470594</v>
      </c>
      <c r="D16" s="526"/>
      <c r="E16" s="525"/>
      <c r="F16" s="526">
        <v>2350711.2242778088</v>
      </c>
      <c r="G16" s="529">
        <v>2350711.2242778088</v>
      </c>
      <c r="H16" s="528">
        <f t="shared" si="0"/>
        <v>0.60899389351154443</v>
      </c>
    </row>
    <row r="17" spans="1:8">
      <c r="A17" s="147">
        <v>10</v>
      </c>
      <c r="B17" s="1" t="s">
        <v>105</v>
      </c>
      <c r="C17" s="525">
        <v>1101101.8230000001</v>
      </c>
      <c r="D17" s="526"/>
      <c r="E17" s="525"/>
      <c r="F17" s="526">
        <v>1101101.8230000001</v>
      </c>
      <c r="G17" s="529">
        <v>1101101.8230000001</v>
      </c>
      <c r="H17" s="528">
        <f t="shared" si="0"/>
        <v>1</v>
      </c>
    </row>
    <row r="18" spans="1:8">
      <c r="A18" s="147">
        <v>11</v>
      </c>
      <c r="B18" s="1" t="s">
        <v>106</v>
      </c>
      <c r="C18" s="525"/>
      <c r="D18" s="526"/>
      <c r="E18" s="525"/>
      <c r="F18" s="526"/>
      <c r="G18" s="529"/>
      <c r="H18" s="528" t="e">
        <f t="shared" si="0"/>
        <v>#DIV/0!</v>
      </c>
    </row>
    <row r="19" spans="1:8">
      <c r="A19" s="147">
        <v>12</v>
      </c>
      <c r="B19" s="1" t="s">
        <v>107</v>
      </c>
      <c r="C19" s="525"/>
      <c r="D19" s="526"/>
      <c r="E19" s="525"/>
      <c r="F19" s="526"/>
      <c r="G19" s="529"/>
      <c r="H19" s="528" t="e">
        <f t="shared" si="0"/>
        <v>#DIV/0!</v>
      </c>
    </row>
    <row r="20" spans="1:8">
      <c r="A20" s="147">
        <v>13</v>
      </c>
      <c r="B20" s="1" t="s">
        <v>255</v>
      </c>
      <c r="C20" s="525"/>
      <c r="D20" s="526"/>
      <c r="E20" s="525"/>
      <c r="F20" s="526"/>
      <c r="G20" s="529"/>
      <c r="H20" s="528" t="e">
        <f t="shared" si="0"/>
        <v>#DIV/0!</v>
      </c>
    </row>
    <row r="21" spans="1:8">
      <c r="A21" s="147">
        <v>14</v>
      </c>
      <c r="B21" s="1" t="s">
        <v>109</v>
      </c>
      <c r="C21" s="525">
        <v>9633512.4911980573</v>
      </c>
      <c r="D21" s="526"/>
      <c r="E21" s="525"/>
      <c r="F21" s="526">
        <v>5384041.4011980575</v>
      </c>
      <c r="G21" s="529">
        <v>5384041.4011980575</v>
      </c>
      <c r="H21" s="528">
        <f t="shared" si="0"/>
        <v>0.55888663725897958</v>
      </c>
    </row>
    <row r="22" spans="1:8" ht="14.4" thickBot="1">
      <c r="A22" s="150"/>
      <c r="B22" s="151" t="s">
        <v>110</v>
      </c>
      <c r="C22" s="518">
        <f>SUM(C8:C21)</f>
        <v>236393869.60374823</v>
      </c>
      <c r="D22" s="518">
        <f>SUM(D8:D21)</f>
        <v>9652223.6799999997</v>
      </c>
      <c r="E22" s="518">
        <f>SUM(E8:E21)</f>
        <v>9598123.3000000007</v>
      </c>
      <c r="F22" s="518">
        <f>SUM(F8:F21)</f>
        <v>215103720.83711699</v>
      </c>
      <c r="G22" s="518">
        <f>SUM(G8:G21)</f>
        <v>166594682.44536498</v>
      </c>
      <c r="H22" s="530"/>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zoomScale="90" zoomScaleNormal="90" workbookViewId="0">
      <pane xSplit="2" ySplit="6" topLeftCell="E7" activePane="bottomRight" state="frozen"/>
      <selection pane="topRight" activeCell="C1" sqref="C1"/>
      <selection pane="bottomLeft" activeCell="A6" sqref="A6"/>
      <selection pane="bottomRight"/>
    </sheetView>
  </sheetViews>
  <sheetFormatPr defaultColWidth="9.109375" defaultRowHeight="13.8"/>
  <cols>
    <col min="1" max="1" width="10.5546875" style="253" bestFit="1" customWidth="1"/>
    <col min="2" max="2" width="104.109375" style="253" customWidth="1"/>
    <col min="3" max="11" width="12.6640625" style="253" customWidth="1"/>
    <col min="12" max="16384" width="9.109375" style="253"/>
  </cols>
  <sheetData>
    <row r="1" spans="1:11">
      <c r="A1" s="394" t="s">
        <v>31</v>
      </c>
      <c r="B1" s="395" t="str">
        <f>'1. key ratios '!B1</f>
        <v>JSC Isbank Georgia</v>
      </c>
    </row>
    <row r="2" spans="1:11">
      <c r="A2" s="394" t="s">
        <v>32</v>
      </c>
      <c r="B2" s="396">
        <f>'1. key ratios '!B2</f>
        <v>43100</v>
      </c>
      <c r="C2" s="270"/>
      <c r="D2" s="270"/>
    </row>
    <row r="3" spans="1:11">
      <c r="B3" s="270"/>
      <c r="C3" s="270"/>
      <c r="D3" s="270"/>
    </row>
    <row r="4" spans="1:11" ht="14.4" thickBot="1">
      <c r="A4" s="253" t="s">
        <v>257</v>
      </c>
      <c r="B4" s="297" t="s">
        <v>388</v>
      </c>
      <c r="C4" s="270"/>
      <c r="D4" s="270"/>
    </row>
    <row r="5" spans="1:11" ht="30" customHeight="1">
      <c r="A5" s="388"/>
      <c r="B5" s="389"/>
      <c r="C5" s="390" t="s">
        <v>455</v>
      </c>
      <c r="D5" s="390"/>
      <c r="E5" s="390"/>
      <c r="F5" s="390" t="s">
        <v>457</v>
      </c>
      <c r="G5" s="390"/>
      <c r="H5" s="390"/>
      <c r="I5" s="390" t="s">
        <v>456</v>
      </c>
      <c r="J5" s="390"/>
      <c r="K5" s="391"/>
    </row>
    <row r="6" spans="1:11">
      <c r="A6" s="271"/>
      <c r="B6" s="272"/>
      <c r="C6" s="42" t="s">
        <v>70</v>
      </c>
      <c r="D6" s="42" t="s">
        <v>71</v>
      </c>
      <c r="E6" s="42" t="s">
        <v>72</v>
      </c>
      <c r="F6" s="42" t="s">
        <v>70</v>
      </c>
      <c r="G6" s="42" t="s">
        <v>71</v>
      </c>
      <c r="H6" s="42" t="s">
        <v>72</v>
      </c>
      <c r="I6" s="42" t="s">
        <v>70</v>
      </c>
      <c r="J6" s="42" t="s">
        <v>71</v>
      </c>
      <c r="K6" s="42" t="s">
        <v>72</v>
      </c>
    </row>
    <row r="7" spans="1:11">
      <c r="A7" s="273" t="s">
        <v>391</v>
      </c>
      <c r="B7" s="274"/>
      <c r="C7" s="274"/>
      <c r="D7" s="274"/>
      <c r="E7" s="274"/>
      <c r="F7" s="274"/>
      <c r="G7" s="274"/>
      <c r="H7" s="274"/>
      <c r="I7" s="274"/>
      <c r="J7" s="274"/>
      <c r="K7" s="275"/>
    </row>
    <row r="8" spans="1:11">
      <c r="A8" s="276">
        <v>1</v>
      </c>
      <c r="B8" s="277" t="s">
        <v>389</v>
      </c>
      <c r="C8" s="278"/>
      <c r="D8" s="278"/>
      <c r="E8" s="278"/>
      <c r="F8" s="544">
        <v>18395521.988000002</v>
      </c>
      <c r="G8" s="544">
        <v>37850683.140000001</v>
      </c>
      <c r="H8" s="545">
        <v>56246205.128000006</v>
      </c>
      <c r="I8" s="544">
        <v>16894132.378000002</v>
      </c>
      <c r="J8" s="544">
        <v>29893625.279999997</v>
      </c>
      <c r="K8" s="546">
        <v>46787757.658</v>
      </c>
    </row>
    <row r="9" spans="1:11">
      <c r="A9" s="273" t="s">
        <v>392</v>
      </c>
      <c r="B9" s="274"/>
      <c r="C9" s="547"/>
      <c r="D9" s="547"/>
      <c r="E9" s="547"/>
      <c r="F9" s="547"/>
      <c r="G9" s="547"/>
      <c r="H9" s="547"/>
      <c r="I9" s="547"/>
      <c r="J9" s="547"/>
      <c r="K9" s="548"/>
    </row>
    <row r="10" spans="1:11">
      <c r="A10" s="279">
        <v>2</v>
      </c>
      <c r="B10" s="280" t="s">
        <v>400</v>
      </c>
      <c r="C10" s="549">
        <v>851895.17000000039</v>
      </c>
      <c r="D10" s="544">
        <v>49905069.200000003</v>
      </c>
      <c r="E10" s="550">
        <v>50756964.370000005</v>
      </c>
      <c r="F10" s="549">
        <v>256217.43335000006</v>
      </c>
      <c r="G10" s="544">
        <v>2524486.9383500004</v>
      </c>
      <c r="H10" s="550">
        <v>2780704.3717000005</v>
      </c>
      <c r="I10" s="544">
        <v>62565.295500000022</v>
      </c>
      <c r="J10" s="544">
        <v>705432.4040000001</v>
      </c>
      <c r="K10" s="546">
        <v>767997.6995000001</v>
      </c>
    </row>
    <row r="11" spans="1:11">
      <c r="A11" s="279">
        <v>3</v>
      </c>
      <c r="B11" s="280" t="s">
        <v>394</v>
      </c>
      <c r="C11" s="549">
        <v>6843002.3800000008</v>
      </c>
      <c r="D11" s="544">
        <v>130007757.41500001</v>
      </c>
      <c r="E11" s="550">
        <v>136850759.79500002</v>
      </c>
      <c r="F11" s="549">
        <v>3595394.4715</v>
      </c>
      <c r="G11" s="544">
        <v>17755695.113249999</v>
      </c>
      <c r="H11" s="550">
        <v>21351089.584749997</v>
      </c>
      <c r="I11" s="544">
        <v>2187431.5975000001</v>
      </c>
      <c r="J11" s="544">
        <v>22735958.823100001</v>
      </c>
      <c r="K11" s="546">
        <v>24923390.420600001</v>
      </c>
    </row>
    <row r="12" spans="1:11">
      <c r="A12" s="279">
        <v>4</v>
      </c>
      <c r="B12" s="280" t="s">
        <v>395</v>
      </c>
      <c r="C12" s="549"/>
      <c r="D12" s="544"/>
      <c r="E12" s="550">
        <v>0</v>
      </c>
      <c r="F12" s="549"/>
      <c r="G12" s="544"/>
      <c r="H12" s="550">
        <v>0</v>
      </c>
      <c r="I12" s="544"/>
      <c r="J12" s="544"/>
      <c r="K12" s="546">
        <v>0</v>
      </c>
    </row>
    <row r="13" spans="1:11">
      <c r="A13" s="279">
        <v>5</v>
      </c>
      <c r="B13" s="280" t="s">
        <v>403</v>
      </c>
      <c r="C13" s="549">
        <v>1242544.26</v>
      </c>
      <c r="D13" s="544">
        <v>13746743.609999999</v>
      </c>
      <c r="E13" s="550">
        <v>14989287.869999999</v>
      </c>
      <c r="F13" s="549">
        <v>135636.864</v>
      </c>
      <c r="G13" s="544">
        <v>1919338.0380000002</v>
      </c>
      <c r="H13" s="550">
        <v>2054974.9020000002</v>
      </c>
      <c r="I13" s="544">
        <v>65437.437999999995</v>
      </c>
      <c r="J13" s="544">
        <v>950880.16500000004</v>
      </c>
      <c r="K13" s="546">
        <v>1016317.603</v>
      </c>
    </row>
    <row r="14" spans="1:11">
      <c r="A14" s="279">
        <v>6</v>
      </c>
      <c r="B14" s="280" t="s">
        <v>451</v>
      </c>
      <c r="C14" s="549"/>
      <c r="D14" s="544"/>
      <c r="E14" s="550">
        <v>0</v>
      </c>
      <c r="F14" s="549"/>
      <c r="G14" s="544"/>
      <c r="H14" s="550">
        <v>0</v>
      </c>
      <c r="I14" s="544"/>
      <c r="J14" s="544"/>
      <c r="K14" s="546">
        <v>0</v>
      </c>
    </row>
    <row r="15" spans="1:11">
      <c r="A15" s="279">
        <v>7</v>
      </c>
      <c r="B15" s="280" t="s">
        <v>452</v>
      </c>
      <c r="C15" s="549">
        <v>12611.529999999999</v>
      </c>
      <c r="D15" s="544">
        <v>5265429.5500000007</v>
      </c>
      <c r="E15" s="550">
        <v>5278041.080000001</v>
      </c>
      <c r="F15" s="549"/>
      <c r="G15" s="544"/>
      <c r="H15" s="550">
        <v>0</v>
      </c>
      <c r="I15" s="544"/>
      <c r="J15" s="544"/>
      <c r="K15" s="546">
        <v>0</v>
      </c>
    </row>
    <row r="16" spans="1:11">
      <c r="A16" s="279">
        <v>8</v>
      </c>
      <c r="B16" s="281" t="s">
        <v>396</v>
      </c>
      <c r="C16" s="551">
        <v>8950053.3399999999</v>
      </c>
      <c r="D16" s="551">
        <v>198924999.77500004</v>
      </c>
      <c r="E16" s="550">
        <v>207875053.11500004</v>
      </c>
      <c r="F16" s="551">
        <v>3987248.7688500001</v>
      </c>
      <c r="G16" s="551">
        <v>22199520.089599997</v>
      </c>
      <c r="H16" s="550">
        <v>26186768.858449996</v>
      </c>
      <c r="I16" s="551">
        <v>2315434.3310000002</v>
      </c>
      <c r="J16" s="551">
        <v>24392271.392099999</v>
      </c>
      <c r="K16" s="546">
        <v>26707705.723099999</v>
      </c>
    </row>
    <row r="17" spans="1:11">
      <c r="A17" s="273" t="s">
        <v>393</v>
      </c>
      <c r="B17" s="274"/>
      <c r="C17" s="547"/>
      <c r="D17" s="547"/>
      <c r="E17" s="547"/>
      <c r="F17" s="547"/>
      <c r="G17" s="547"/>
      <c r="H17" s="547"/>
      <c r="I17" s="547"/>
      <c r="J17" s="547"/>
      <c r="K17" s="548"/>
    </row>
    <row r="18" spans="1:11">
      <c r="A18" s="279">
        <v>9</v>
      </c>
      <c r="B18" s="280" t="s">
        <v>399</v>
      </c>
      <c r="C18" s="549">
        <v>0</v>
      </c>
      <c r="D18" s="544">
        <v>0</v>
      </c>
      <c r="E18" s="550">
        <v>0</v>
      </c>
      <c r="F18" s="544">
        <v>0</v>
      </c>
      <c r="G18" s="544">
        <v>0</v>
      </c>
      <c r="H18" s="550">
        <v>0</v>
      </c>
      <c r="I18" s="544"/>
      <c r="J18" s="544"/>
      <c r="K18" s="546">
        <v>0</v>
      </c>
    </row>
    <row r="19" spans="1:11">
      <c r="A19" s="279">
        <v>10</v>
      </c>
      <c r="B19" s="280" t="s">
        <v>453</v>
      </c>
      <c r="C19" s="549">
        <v>29535161.479999989</v>
      </c>
      <c r="D19" s="544">
        <v>164568242.56999999</v>
      </c>
      <c r="E19" s="550">
        <v>194103404.04999998</v>
      </c>
      <c r="F19" s="544">
        <v>2433457.7050000001</v>
      </c>
      <c r="G19" s="544">
        <v>1206583.895</v>
      </c>
      <c r="H19" s="550">
        <v>3640041.6</v>
      </c>
      <c r="I19" s="544">
        <v>3934847.3149999999</v>
      </c>
      <c r="J19" s="544">
        <v>16494088.775</v>
      </c>
      <c r="K19" s="546">
        <v>20428936.09</v>
      </c>
    </row>
    <row r="20" spans="1:11">
      <c r="A20" s="279">
        <v>11</v>
      </c>
      <c r="B20" s="280" t="s">
        <v>398</v>
      </c>
      <c r="C20" s="549">
        <v>2171412.5</v>
      </c>
      <c r="D20" s="544">
        <v>3677035.7</v>
      </c>
      <c r="E20" s="550">
        <v>5848448.2000000002</v>
      </c>
      <c r="F20" s="544">
        <v>228750</v>
      </c>
      <c r="G20" s="544">
        <v>0</v>
      </c>
      <c r="H20" s="550">
        <v>228750</v>
      </c>
      <c r="I20" s="544">
        <v>228750</v>
      </c>
      <c r="J20" s="544">
        <v>0</v>
      </c>
      <c r="K20" s="546">
        <v>228750</v>
      </c>
    </row>
    <row r="21" spans="1:11" ht="14.4" thickBot="1">
      <c r="A21" s="282">
        <v>12</v>
      </c>
      <c r="B21" s="283" t="s">
        <v>397</v>
      </c>
      <c r="C21" s="531">
        <v>31706573.979999989</v>
      </c>
      <c r="D21" s="531">
        <v>168245278.26999998</v>
      </c>
      <c r="E21" s="532">
        <v>199951852.24999997</v>
      </c>
      <c r="F21" s="533">
        <v>2662207.7050000001</v>
      </c>
      <c r="G21" s="533">
        <v>1206583.895</v>
      </c>
      <c r="H21" s="550">
        <v>3868791.6</v>
      </c>
      <c r="I21" s="533">
        <v>4163597.3149999999</v>
      </c>
      <c r="J21" s="533">
        <v>16494088.775</v>
      </c>
      <c r="K21" s="534">
        <v>20657686.09</v>
      </c>
    </row>
    <row r="22" spans="1:11" ht="38.25" customHeight="1" thickBot="1">
      <c r="A22" s="284"/>
      <c r="B22" s="285"/>
      <c r="C22" s="285"/>
      <c r="D22" s="285"/>
      <c r="E22" s="285"/>
      <c r="F22" s="392" t="s">
        <v>458</v>
      </c>
      <c r="G22" s="390"/>
      <c r="H22" s="390"/>
      <c r="I22" s="392" t="s">
        <v>404</v>
      </c>
      <c r="J22" s="390"/>
      <c r="K22" s="391"/>
    </row>
    <row r="23" spans="1:11">
      <c r="A23" s="286">
        <v>13</v>
      </c>
      <c r="B23" s="287" t="s">
        <v>389</v>
      </c>
      <c r="C23" s="288"/>
      <c r="D23" s="288"/>
      <c r="E23" s="288"/>
      <c r="F23" s="535">
        <v>18395521.988000002</v>
      </c>
      <c r="G23" s="535">
        <v>37850683.140000001</v>
      </c>
      <c r="H23" s="536">
        <v>56246205.128000006</v>
      </c>
      <c r="I23" s="535">
        <v>16894132.378000002</v>
      </c>
      <c r="J23" s="535">
        <v>29893625.279999997</v>
      </c>
      <c r="K23" s="537">
        <v>46787757.658</v>
      </c>
    </row>
    <row r="24" spans="1:11" ht="14.4" thickBot="1">
      <c r="A24" s="289">
        <v>14</v>
      </c>
      <c r="B24" s="290" t="s">
        <v>401</v>
      </c>
      <c r="C24" s="291"/>
      <c r="D24" s="292"/>
      <c r="E24" s="293"/>
      <c r="F24" s="538">
        <v>1325041.0638500005</v>
      </c>
      <c r="G24" s="538">
        <v>20992936.194600001</v>
      </c>
      <c r="H24" s="539">
        <v>22317977.258450001</v>
      </c>
      <c r="I24" s="538">
        <v>578858.58275000006</v>
      </c>
      <c r="J24" s="538">
        <v>7898182.6170999985</v>
      </c>
      <c r="K24" s="540">
        <v>8477041.1998499986</v>
      </c>
    </row>
    <row r="25" spans="1:11" ht="14.4" thickBot="1">
      <c r="A25" s="294">
        <v>15</v>
      </c>
      <c r="B25" s="295" t="s">
        <v>402</v>
      </c>
      <c r="C25" s="296"/>
      <c r="D25" s="296"/>
      <c r="E25" s="296"/>
      <c r="F25" s="541">
        <v>13.88298256549915</v>
      </c>
      <c r="G25" s="541">
        <v>1.8030199677230623</v>
      </c>
      <c r="H25" s="542">
        <v>2.5202196631284828</v>
      </c>
      <c r="I25" s="541">
        <v>29.185249871809042</v>
      </c>
      <c r="J25" s="541">
        <v>3.7848739044446327</v>
      </c>
      <c r="K25" s="543">
        <v>7.0073795395360197</v>
      </c>
    </row>
    <row r="27" spans="1:11" ht="27">
      <c r="B27" s="269" t="s">
        <v>454</v>
      </c>
    </row>
    <row r="28" spans="1:11">
      <c r="B28" s="253" t="s">
        <v>459</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109375" style="35"/>
  </cols>
  <sheetData>
    <row r="1" spans="1:14">
      <c r="A1" s="394" t="s">
        <v>31</v>
      </c>
      <c r="B1" s="395" t="str">
        <f>'1. key ratios '!B1</f>
        <v>JSC Isbank Georgia</v>
      </c>
    </row>
    <row r="2" spans="1:14" ht="14.25" customHeight="1">
      <c r="A2" s="394" t="s">
        <v>32</v>
      </c>
      <c r="B2" s="396">
        <f>'1. key ratios '!B2</f>
        <v>43100</v>
      </c>
    </row>
    <row r="3" spans="1:14" ht="14.25" customHeight="1"/>
    <row r="4" spans="1:14" ht="13.8" thickBot="1">
      <c r="A4" s="4" t="s">
        <v>273</v>
      </c>
      <c r="B4" s="216" t="s">
        <v>29</v>
      </c>
    </row>
    <row r="5" spans="1:14" s="157" customFormat="1">
      <c r="A5" s="153"/>
      <c r="B5" s="154"/>
      <c r="C5" s="155" t="s">
        <v>0</v>
      </c>
      <c r="D5" s="155" t="s">
        <v>1</v>
      </c>
      <c r="E5" s="155" t="s">
        <v>2</v>
      </c>
      <c r="F5" s="155" t="s">
        <v>3</v>
      </c>
      <c r="G5" s="155" t="s">
        <v>4</v>
      </c>
      <c r="H5" s="155" t="s">
        <v>6</v>
      </c>
      <c r="I5" s="155" t="s">
        <v>9</v>
      </c>
      <c r="J5" s="155" t="s">
        <v>10</v>
      </c>
      <c r="K5" s="155" t="s">
        <v>11</v>
      </c>
      <c r="L5" s="155" t="s">
        <v>12</v>
      </c>
      <c r="M5" s="155" t="s">
        <v>13</v>
      </c>
      <c r="N5" s="156" t="s">
        <v>14</v>
      </c>
    </row>
    <row r="6" spans="1:14" ht="26.4">
      <c r="A6" s="158"/>
      <c r="B6" s="159"/>
      <c r="C6" s="160" t="s">
        <v>272</v>
      </c>
      <c r="D6" s="161" t="s">
        <v>271</v>
      </c>
      <c r="E6" s="162" t="s">
        <v>270</v>
      </c>
      <c r="F6" s="163">
        <v>0</v>
      </c>
      <c r="G6" s="163">
        <v>0.2</v>
      </c>
      <c r="H6" s="163">
        <v>0.35</v>
      </c>
      <c r="I6" s="163">
        <v>0.5</v>
      </c>
      <c r="J6" s="163">
        <v>0.75</v>
      </c>
      <c r="K6" s="163">
        <v>1</v>
      </c>
      <c r="L6" s="163">
        <v>1.5</v>
      </c>
      <c r="M6" s="163">
        <v>2.5</v>
      </c>
      <c r="N6" s="215" t="s">
        <v>287</v>
      </c>
    </row>
    <row r="7" spans="1:14" ht="13.8">
      <c r="A7" s="164">
        <v>1</v>
      </c>
      <c r="B7" s="165" t="s">
        <v>269</v>
      </c>
      <c r="C7" s="166">
        <f>SUM(C8:C13)</f>
        <v>0</v>
      </c>
      <c r="D7" s="159"/>
      <c r="E7" s="167">
        <f t="shared" ref="E7:M7" si="0">SUM(E8:E13)</f>
        <v>0</v>
      </c>
      <c r="F7" s="168">
        <f>SUM(F8:F13)</f>
        <v>0</v>
      </c>
      <c r="G7" s="168">
        <f t="shared" si="0"/>
        <v>0</v>
      </c>
      <c r="H7" s="168">
        <f t="shared" si="0"/>
        <v>0</v>
      </c>
      <c r="I7" s="168">
        <f t="shared" si="0"/>
        <v>0</v>
      </c>
      <c r="J7" s="168">
        <f t="shared" si="0"/>
        <v>0</v>
      </c>
      <c r="K7" s="168">
        <f t="shared" si="0"/>
        <v>0</v>
      </c>
      <c r="L7" s="168">
        <f t="shared" si="0"/>
        <v>0</v>
      </c>
      <c r="M7" s="168">
        <f t="shared" si="0"/>
        <v>0</v>
      </c>
      <c r="N7" s="169">
        <f>SUM(N8:N13)</f>
        <v>0</v>
      </c>
    </row>
    <row r="8" spans="1:14" ht="13.8">
      <c r="A8" s="164">
        <v>1.1000000000000001</v>
      </c>
      <c r="B8" s="170" t="s">
        <v>267</v>
      </c>
      <c r="C8" s="168">
        <v>0</v>
      </c>
      <c r="D8" s="171">
        <v>0.02</v>
      </c>
      <c r="E8" s="167">
        <f>C8*D8</f>
        <v>0</v>
      </c>
      <c r="F8" s="168"/>
      <c r="G8" s="168"/>
      <c r="H8" s="168"/>
      <c r="I8" s="168"/>
      <c r="J8" s="168"/>
      <c r="K8" s="168"/>
      <c r="L8" s="168"/>
      <c r="M8" s="168"/>
      <c r="N8" s="169">
        <f>SUMPRODUCT($F$6:$M$6,F8:M8)</f>
        <v>0</v>
      </c>
    </row>
    <row r="9" spans="1:14" ht="13.8">
      <c r="A9" s="164">
        <v>1.2</v>
      </c>
      <c r="B9" s="170" t="s">
        <v>266</v>
      </c>
      <c r="C9" s="168">
        <v>0</v>
      </c>
      <c r="D9" s="171">
        <v>0.05</v>
      </c>
      <c r="E9" s="167">
        <f>C9*D9</f>
        <v>0</v>
      </c>
      <c r="F9" s="168"/>
      <c r="G9" s="168"/>
      <c r="H9" s="168"/>
      <c r="I9" s="168"/>
      <c r="J9" s="168"/>
      <c r="K9" s="168"/>
      <c r="L9" s="168"/>
      <c r="M9" s="168"/>
      <c r="N9" s="169">
        <f t="shared" ref="N9:N12" si="1">SUMPRODUCT($F$6:$M$6,F9:M9)</f>
        <v>0</v>
      </c>
    </row>
    <row r="10" spans="1:14" ht="13.8">
      <c r="A10" s="164">
        <v>1.3</v>
      </c>
      <c r="B10" s="170" t="s">
        <v>265</v>
      </c>
      <c r="C10" s="168">
        <v>0</v>
      </c>
      <c r="D10" s="171">
        <v>0.08</v>
      </c>
      <c r="E10" s="167">
        <f>C10*D10</f>
        <v>0</v>
      </c>
      <c r="F10" s="168"/>
      <c r="G10" s="168"/>
      <c r="H10" s="168"/>
      <c r="I10" s="168"/>
      <c r="J10" s="168"/>
      <c r="K10" s="168"/>
      <c r="L10" s="168"/>
      <c r="M10" s="168"/>
      <c r="N10" s="169">
        <f>SUMPRODUCT($F$6:$M$6,F10:M10)</f>
        <v>0</v>
      </c>
    </row>
    <row r="11" spans="1:14" ht="13.8">
      <c r="A11" s="164">
        <v>1.4</v>
      </c>
      <c r="B11" s="170" t="s">
        <v>264</v>
      </c>
      <c r="C11" s="168">
        <v>0</v>
      </c>
      <c r="D11" s="171">
        <v>0.11</v>
      </c>
      <c r="E11" s="167">
        <f>C11*D11</f>
        <v>0</v>
      </c>
      <c r="F11" s="168"/>
      <c r="G11" s="168"/>
      <c r="H11" s="168"/>
      <c r="I11" s="168"/>
      <c r="J11" s="168"/>
      <c r="K11" s="168"/>
      <c r="L11" s="168"/>
      <c r="M11" s="168"/>
      <c r="N11" s="169">
        <f t="shared" si="1"/>
        <v>0</v>
      </c>
    </row>
    <row r="12" spans="1:14" ht="13.8">
      <c r="A12" s="164">
        <v>1.5</v>
      </c>
      <c r="B12" s="170" t="s">
        <v>263</v>
      </c>
      <c r="C12" s="168">
        <v>0</v>
      </c>
      <c r="D12" s="171">
        <v>0.14000000000000001</v>
      </c>
      <c r="E12" s="167">
        <f>C12*D12</f>
        <v>0</v>
      </c>
      <c r="F12" s="168"/>
      <c r="G12" s="168"/>
      <c r="H12" s="168"/>
      <c r="I12" s="168"/>
      <c r="J12" s="168"/>
      <c r="K12" s="168"/>
      <c r="L12" s="168"/>
      <c r="M12" s="168"/>
      <c r="N12" s="169">
        <f t="shared" si="1"/>
        <v>0</v>
      </c>
    </row>
    <row r="13" spans="1:14" ht="13.8">
      <c r="A13" s="164">
        <v>1.6</v>
      </c>
      <c r="B13" s="172" t="s">
        <v>262</v>
      </c>
      <c r="C13" s="168">
        <v>0</v>
      </c>
      <c r="D13" s="173"/>
      <c r="E13" s="168"/>
      <c r="F13" s="168"/>
      <c r="G13" s="168"/>
      <c r="H13" s="168"/>
      <c r="I13" s="168"/>
      <c r="J13" s="168"/>
      <c r="K13" s="168"/>
      <c r="L13" s="168"/>
      <c r="M13" s="168"/>
      <c r="N13" s="169">
        <f>SUMPRODUCT($F$6:$M$6,F13:M13)</f>
        <v>0</v>
      </c>
    </row>
    <row r="14" spans="1:14" ht="13.8">
      <c r="A14" s="164">
        <v>2</v>
      </c>
      <c r="B14" s="174" t="s">
        <v>268</v>
      </c>
      <c r="C14" s="166">
        <f>SUM(C15:C20)</f>
        <v>0</v>
      </c>
      <c r="D14" s="159"/>
      <c r="E14" s="167">
        <f t="shared" ref="E14:M14" si="2">SUM(E15:E20)</f>
        <v>0</v>
      </c>
      <c r="F14" s="168">
        <f t="shared" si="2"/>
        <v>0</v>
      </c>
      <c r="G14" s="168">
        <f t="shared" si="2"/>
        <v>0</v>
      </c>
      <c r="H14" s="168">
        <f t="shared" si="2"/>
        <v>0</v>
      </c>
      <c r="I14" s="168">
        <f t="shared" si="2"/>
        <v>0</v>
      </c>
      <c r="J14" s="168">
        <f t="shared" si="2"/>
        <v>0</v>
      </c>
      <c r="K14" s="168">
        <f t="shared" si="2"/>
        <v>0</v>
      </c>
      <c r="L14" s="168">
        <f t="shared" si="2"/>
        <v>0</v>
      </c>
      <c r="M14" s="168">
        <f t="shared" si="2"/>
        <v>0</v>
      </c>
      <c r="N14" s="169">
        <f>SUM(N15:N20)</f>
        <v>0</v>
      </c>
    </row>
    <row r="15" spans="1:14" ht="13.8">
      <c r="A15" s="164">
        <v>2.1</v>
      </c>
      <c r="B15" s="172" t="s">
        <v>267</v>
      </c>
      <c r="C15" s="168"/>
      <c r="D15" s="171">
        <v>5.0000000000000001E-3</v>
      </c>
      <c r="E15" s="167">
        <f>C15*D15</f>
        <v>0</v>
      </c>
      <c r="F15" s="168"/>
      <c r="G15" s="168"/>
      <c r="H15" s="168"/>
      <c r="I15" s="168"/>
      <c r="J15" s="168"/>
      <c r="K15" s="168"/>
      <c r="L15" s="168"/>
      <c r="M15" s="168"/>
      <c r="N15" s="169">
        <f>SUMPRODUCT($F$6:$M$6,F15:M15)</f>
        <v>0</v>
      </c>
    </row>
    <row r="16" spans="1:14" ht="13.8">
      <c r="A16" s="164">
        <v>2.2000000000000002</v>
      </c>
      <c r="B16" s="172" t="s">
        <v>266</v>
      </c>
      <c r="C16" s="168"/>
      <c r="D16" s="171">
        <v>0.01</v>
      </c>
      <c r="E16" s="167">
        <f>C16*D16</f>
        <v>0</v>
      </c>
      <c r="F16" s="168"/>
      <c r="G16" s="168"/>
      <c r="H16" s="168"/>
      <c r="I16" s="168"/>
      <c r="J16" s="168"/>
      <c r="K16" s="168"/>
      <c r="L16" s="168"/>
      <c r="M16" s="168"/>
      <c r="N16" s="169">
        <f t="shared" ref="N16:N20" si="3">SUMPRODUCT($F$6:$M$6,F16:M16)</f>
        <v>0</v>
      </c>
    </row>
    <row r="17" spans="1:14" ht="13.8">
      <c r="A17" s="164">
        <v>2.2999999999999998</v>
      </c>
      <c r="B17" s="172" t="s">
        <v>265</v>
      </c>
      <c r="C17" s="168"/>
      <c r="D17" s="171">
        <v>0.02</v>
      </c>
      <c r="E17" s="167">
        <f>C17*D17</f>
        <v>0</v>
      </c>
      <c r="F17" s="168"/>
      <c r="G17" s="168"/>
      <c r="H17" s="168"/>
      <c r="I17" s="168"/>
      <c r="J17" s="168"/>
      <c r="K17" s="168"/>
      <c r="L17" s="168"/>
      <c r="M17" s="168"/>
      <c r="N17" s="169">
        <f t="shared" si="3"/>
        <v>0</v>
      </c>
    </row>
    <row r="18" spans="1:14" ht="13.8">
      <c r="A18" s="164">
        <v>2.4</v>
      </c>
      <c r="B18" s="172" t="s">
        <v>264</v>
      </c>
      <c r="C18" s="168"/>
      <c r="D18" s="171">
        <v>0.03</v>
      </c>
      <c r="E18" s="167">
        <f>C18*D18</f>
        <v>0</v>
      </c>
      <c r="F18" s="168"/>
      <c r="G18" s="168"/>
      <c r="H18" s="168"/>
      <c r="I18" s="168"/>
      <c r="J18" s="168"/>
      <c r="K18" s="168"/>
      <c r="L18" s="168"/>
      <c r="M18" s="168"/>
      <c r="N18" s="169">
        <f t="shared" si="3"/>
        <v>0</v>
      </c>
    </row>
    <row r="19" spans="1:14" ht="13.8">
      <c r="A19" s="164">
        <v>2.5</v>
      </c>
      <c r="B19" s="172" t="s">
        <v>263</v>
      </c>
      <c r="C19" s="168"/>
      <c r="D19" s="171">
        <v>0.04</v>
      </c>
      <c r="E19" s="167">
        <f>C19*D19</f>
        <v>0</v>
      </c>
      <c r="F19" s="168"/>
      <c r="G19" s="168"/>
      <c r="H19" s="168"/>
      <c r="I19" s="168"/>
      <c r="J19" s="168"/>
      <c r="K19" s="168"/>
      <c r="L19" s="168"/>
      <c r="M19" s="168"/>
      <c r="N19" s="169">
        <f t="shared" si="3"/>
        <v>0</v>
      </c>
    </row>
    <row r="20" spans="1:14" ht="13.8">
      <c r="A20" s="164">
        <v>2.6</v>
      </c>
      <c r="B20" s="172" t="s">
        <v>262</v>
      </c>
      <c r="C20" s="168"/>
      <c r="D20" s="173"/>
      <c r="E20" s="175"/>
      <c r="F20" s="168"/>
      <c r="G20" s="168"/>
      <c r="H20" s="168"/>
      <c r="I20" s="168"/>
      <c r="J20" s="168"/>
      <c r="K20" s="168"/>
      <c r="L20" s="168"/>
      <c r="M20" s="168"/>
      <c r="N20" s="169">
        <f t="shared" si="3"/>
        <v>0</v>
      </c>
    </row>
    <row r="21" spans="1:14" ht="14.4" thickBot="1">
      <c r="A21" s="176"/>
      <c r="B21" s="177" t="s">
        <v>110</v>
      </c>
      <c r="C21" s="152">
        <f>C14+C7</f>
        <v>0</v>
      </c>
      <c r="D21" s="178"/>
      <c r="E21" s="179">
        <f>E14+E7</f>
        <v>0</v>
      </c>
      <c r="F21" s="180">
        <f>F7+F14</f>
        <v>0</v>
      </c>
      <c r="G21" s="180">
        <f t="shared" ref="G21:L21" si="4">G7+G14</f>
        <v>0</v>
      </c>
      <c r="H21" s="180">
        <f t="shared" si="4"/>
        <v>0</v>
      </c>
      <c r="I21" s="180">
        <f t="shared" si="4"/>
        <v>0</v>
      </c>
      <c r="J21" s="180">
        <f t="shared" si="4"/>
        <v>0</v>
      </c>
      <c r="K21" s="180">
        <f t="shared" si="4"/>
        <v>0</v>
      </c>
      <c r="L21" s="180">
        <f t="shared" si="4"/>
        <v>0</v>
      </c>
      <c r="M21" s="180">
        <f>M7+M14</f>
        <v>0</v>
      </c>
      <c r="N21" s="181">
        <f>N14+N7</f>
        <v>0</v>
      </c>
    </row>
    <row r="22" spans="1:14">
      <c r="E22" s="182"/>
      <c r="F22" s="182"/>
      <c r="G22" s="182"/>
      <c r="H22" s="182"/>
      <c r="I22" s="182"/>
      <c r="J22" s="182"/>
      <c r="K22" s="182"/>
      <c r="L22" s="182"/>
      <c r="M22" s="182"/>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xSplit="1" ySplit="5" topLeftCell="B6" activePane="bottomRight" state="frozen"/>
      <selection activeCell="B9" sqref="B9"/>
      <selection pane="topRight" activeCell="B9" sqref="B9"/>
      <selection pane="bottomLeft" activeCell="B9" sqref="B9"/>
      <selection pane="bottomRight"/>
    </sheetView>
  </sheetViews>
  <sheetFormatPr defaultColWidth="9.109375" defaultRowHeight="13.8"/>
  <cols>
    <col min="1" max="1" width="9.5546875" style="3" bestFit="1" customWidth="1"/>
    <col min="2" max="2" width="86" style="3" customWidth="1"/>
    <col min="3" max="3" width="12.6640625" style="3" customWidth="1"/>
    <col min="4" max="7" width="12.6640625" style="4" customWidth="1"/>
    <col min="8" max="13" width="6.6640625" style="5" customWidth="1"/>
    <col min="14" max="16384" width="9.109375" style="5"/>
  </cols>
  <sheetData>
    <row r="1" spans="1:8">
      <c r="A1" s="394" t="s">
        <v>31</v>
      </c>
      <c r="B1" s="395" t="s">
        <v>460</v>
      </c>
    </row>
    <row r="2" spans="1:8">
      <c r="A2" s="394" t="s">
        <v>32</v>
      </c>
      <c r="B2" s="396">
        <v>43100</v>
      </c>
      <c r="C2" s="6"/>
      <c r="D2" s="7"/>
      <c r="E2" s="7"/>
      <c r="F2" s="7"/>
      <c r="G2" s="7"/>
      <c r="H2" s="8"/>
    </row>
    <row r="3" spans="1:8">
      <c r="A3" s="2"/>
      <c r="B3" s="6"/>
      <c r="C3" s="6"/>
      <c r="D3" s="7"/>
      <c r="E3" s="7"/>
      <c r="F3" s="7"/>
      <c r="G3" s="7"/>
      <c r="H3" s="8"/>
    </row>
    <row r="4" spans="1:8" ht="14.4" thickBot="1">
      <c r="A4" s="9" t="s">
        <v>147</v>
      </c>
      <c r="B4" s="10" t="s">
        <v>146</v>
      </c>
      <c r="C4" s="10"/>
      <c r="D4" s="10"/>
      <c r="E4" s="10"/>
      <c r="F4" s="10"/>
      <c r="G4" s="10"/>
      <c r="H4" s="8"/>
    </row>
    <row r="5" spans="1:8">
      <c r="A5" s="11" t="s">
        <v>7</v>
      </c>
      <c r="B5" s="12"/>
      <c r="C5" s="397" t="s">
        <v>464</v>
      </c>
      <c r="D5" s="397" t="s">
        <v>465</v>
      </c>
      <c r="E5" s="397" t="s">
        <v>466</v>
      </c>
      <c r="F5" s="397" t="s">
        <v>467</v>
      </c>
      <c r="G5" s="398" t="s">
        <v>468</v>
      </c>
    </row>
    <row r="6" spans="1:8">
      <c r="B6" s="196" t="s">
        <v>145</v>
      </c>
      <c r="C6" s="278"/>
      <c r="D6" s="278"/>
      <c r="E6" s="278"/>
      <c r="F6" s="278"/>
      <c r="G6" s="307"/>
    </row>
    <row r="7" spans="1:8">
      <c r="A7" s="13"/>
      <c r="B7" s="197" t="s">
        <v>139</v>
      </c>
      <c r="C7" s="278"/>
      <c r="D7" s="278"/>
      <c r="E7" s="278"/>
      <c r="F7" s="278"/>
      <c r="G7" s="307"/>
    </row>
    <row r="8" spans="1:8">
      <c r="A8" s="11">
        <v>1</v>
      </c>
      <c r="B8" s="14" t="s">
        <v>144</v>
      </c>
      <c r="C8" s="399">
        <v>33798891.000000007</v>
      </c>
      <c r="D8" s="407">
        <v>33304365.575274922</v>
      </c>
      <c r="E8" s="407">
        <v>29831161</v>
      </c>
      <c r="F8" s="407">
        <v>30196908.477123287</v>
      </c>
      <c r="G8" s="415">
        <v>30447466</v>
      </c>
    </row>
    <row r="9" spans="1:8">
      <c r="A9" s="11">
        <v>2</v>
      </c>
      <c r="B9" s="14" t="s">
        <v>143</v>
      </c>
      <c r="C9" s="399">
        <v>33798891.000000007</v>
      </c>
      <c r="D9" s="407">
        <v>33304365.575274922</v>
      </c>
      <c r="E9" s="407">
        <v>29831161</v>
      </c>
      <c r="F9" s="407">
        <v>30196908.477123287</v>
      </c>
      <c r="G9" s="415">
        <v>30447466</v>
      </c>
    </row>
    <row r="10" spans="1:8">
      <c r="A10" s="11">
        <v>3</v>
      </c>
      <c r="B10" s="14" t="s">
        <v>142</v>
      </c>
      <c r="C10" s="399">
        <v>77346317.921800017</v>
      </c>
      <c r="D10" s="407">
        <v>75053023.888674915</v>
      </c>
      <c r="E10" s="407">
        <v>70706826.032000005</v>
      </c>
      <c r="F10" s="407">
        <v>72368323.112641022</v>
      </c>
      <c r="G10" s="415">
        <v>32346801.718223091</v>
      </c>
    </row>
    <row r="11" spans="1:8">
      <c r="A11" s="13"/>
      <c r="B11" s="196" t="s">
        <v>141</v>
      </c>
      <c r="C11" s="278"/>
      <c r="D11" s="278"/>
      <c r="E11" s="278"/>
      <c r="F11" s="278"/>
      <c r="G11" s="307"/>
    </row>
    <row r="12" spans="1:8" ht="15" customHeight="1">
      <c r="A12" s="11">
        <v>4</v>
      </c>
      <c r="B12" s="14" t="s">
        <v>274</v>
      </c>
      <c r="C12" s="400">
        <v>176975779.50913534</v>
      </c>
      <c r="D12" s="407">
        <v>260634055.51675004</v>
      </c>
      <c r="E12" s="407">
        <v>230633569.53269121</v>
      </c>
      <c r="F12" s="407">
        <v>252581192.18097571</v>
      </c>
      <c r="G12" s="415">
        <v>160843146.94622469</v>
      </c>
    </row>
    <row r="13" spans="1:8" ht="15" customHeight="1">
      <c r="A13" s="11">
        <v>5</v>
      </c>
      <c r="B13" s="14" t="s">
        <v>275</v>
      </c>
      <c r="C13" s="399">
        <v>186862068.96766123</v>
      </c>
      <c r="D13" s="407">
        <v>162563166.10426253</v>
      </c>
      <c r="E13" s="407">
        <v>130630798.40369651</v>
      </c>
      <c r="F13" s="407">
        <v>160979707.63943878</v>
      </c>
      <c r="G13" s="415">
        <v>82950770.666166767</v>
      </c>
    </row>
    <row r="14" spans="1:8">
      <c r="A14" s="13"/>
      <c r="B14" s="196" t="s">
        <v>140</v>
      </c>
      <c r="C14" s="278"/>
      <c r="D14" s="278"/>
      <c r="E14" s="278"/>
      <c r="F14" s="278"/>
      <c r="G14" s="307"/>
    </row>
    <row r="15" spans="1:8" s="16" customFormat="1">
      <c r="A15" s="15"/>
      <c r="B15" s="197" t="s">
        <v>139</v>
      </c>
      <c r="C15" s="278"/>
      <c r="D15" s="278"/>
      <c r="E15" s="278"/>
      <c r="F15" s="278"/>
      <c r="G15" s="307"/>
    </row>
    <row r="16" spans="1:8">
      <c r="A16" s="11">
        <v>6</v>
      </c>
      <c r="B16" s="14" t="s">
        <v>406</v>
      </c>
      <c r="C16" s="401">
        <v>0.19098031998359041</v>
      </c>
      <c r="D16" s="408">
        <v>0.12778209474292804</v>
      </c>
      <c r="E16" s="408">
        <v>0.12934440142622677</v>
      </c>
      <c r="F16" s="408">
        <v>0.11955327400421425</v>
      </c>
      <c r="G16" s="416">
        <v>0.18929911891228801</v>
      </c>
    </row>
    <row r="17" spans="1:7" ht="15" customHeight="1">
      <c r="A17" s="11">
        <v>7</v>
      </c>
      <c r="B17" s="14" t="s">
        <v>407</v>
      </c>
      <c r="C17" s="401">
        <v>0.19098031998359041</v>
      </c>
      <c r="D17" s="408">
        <v>0.12778209474292804</v>
      </c>
      <c r="E17" s="408">
        <v>0.12934440142622677</v>
      </c>
      <c r="F17" s="408">
        <v>0.11955327400421425</v>
      </c>
      <c r="G17" s="416">
        <v>0.18929911891228801</v>
      </c>
    </row>
    <row r="18" spans="1:7">
      <c r="A18" s="11">
        <v>8</v>
      </c>
      <c r="B18" s="14" t="s">
        <v>408</v>
      </c>
      <c r="C18" s="401">
        <v>0.43704465173895429</v>
      </c>
      <c r="D18" s="408">
        <v>0.28796322775191407</v>
      </c>
      <c r="E18" s="408">
        <v>0.30657647182613479</v>
      </c>
      <c r="F18" s="408">
        <v>0.28651509040621181</v>
      </c>
      <c r="G18" s="416">
        <v>0.20110773963554521</v>
      </c>
    </row>
    <row r="19" spans="1:7" s="16" customFormat="1">
      <c r="A19" s="15"/>
      <c r="B19" s="197" t="s">
        <v>281</v>
      </c>
      <c r="C19" s="402"/>
      <c r="D19" s="407"/>
      <c r="E19" s="407"/>
      <c r="F19" s="407"/>
      <c r="G19" s="415"/>
    </row>
    <row r="20" spans="1:7">
      <c r="A20" s="11">
        <v>9</v>
      </c>
      <c r="B20" s="14" t="s">
        <v>138</v>
      </c>
      <c r="C20" s="403">
        <v>0.16439633885952734</v>
      </c>
      <c r="D20" s="408">
        <v>0.18880108419096073</v>
      </c>
      <c r="E20" s="408">
        <v>0.23474374691667099</v>
      </c>
      <c r="F20" s="408">
        <v>0.19031855619056842</v>
      </c>
      <c r="G20" s="416">
        <v>0.36100805043170103</v>
      </c>
    </row>
    <row r="21" spans="1:7">
      <c r="A21" s="11">
        <v>10</v>
      </c>
      <c r="B21" s="14" t="s">
        <v>137</v>
      </c>
      <c r="C21" s="403">
        <v>0.27416392640049309</v>
      </c>
      <c r="D21" s="408">
        <v>0.31204713361742514</v>
      </c>
      <c r="E21" s="408">
        <v>0.35878810218261936</v>
      </c>
      <c r="F21" s="408">
        <v>0.29645573678618059</v>
      </c>
      <c r="G21" s="416">
        <v>0.38224112702825191</v>
      </c>
    </row>
    <row r="22" spans="1:7">
      <c r="A22" s="13"/>
      <c r="B22" s="198" t="s">
        <v>136</v>
      </c>
      <c r="C22" s="278"/>
      <c r="D22" s="278"/>
      <c r="E22" s="278"/>
      <c r="F22" s="278"/>
      <c r="G22" s="307"/>
    </row>
    <row r="23" spans="1:7" ht="15" customHeight="1">
      <c r="A23" s="17">
        <v>11</v>
      </c>
      <c r="B23" s="14" t="s">
        <v>135</v>
      </c>
      <c r="C23" s="404">
        <v>6.8086078929586694E-2</v>
      </c>
      <c r="D23" s="409">
        <v>7.1210644235306611E-2</v>
      </c>
      <c r="E23" s="409">
        <v>7.4614027202763833E-2</v>
      </c>
      <c r="F23" s="409">
        <v>6.2667502944554587E-2</v>
      </c>
      <c r="G23" s="417">
        <v>6.4626399289003655E-2</v>
      </c>
    </row>
    <row r="24" spans="1:7">
      <c r="A24" s="17">
        <v>12</v>
      </c>
      <c r="B24" s="14" t="s">
        <v>134</v>
      </c>
      <c r="C24" s="404">
        <v>3.7985605874120046E-2</v>
      </c>
      <c r="D24" s="409">
        <v>3.8013957253716264E-2</v>
      </c>
      <c r="E24" s="409">
        <v>3.8280406562383434E-2</v>
      </c>
      <c r="F24" s="409">
        <v>3.7391804218420158E-2</v>
      </c>
      <c r="G24" s="417">
        <v>3.4227036599608629E-2</v>
      </c>
    </row>
    <row r="25" spans="1:7">
      <c r="A25" s="17">
        <v>13</v>
      </c>
      <c r="B25" s="14" t="s">
        <v>133</v>
      </c>
      <c r="C25" s="404">
        <v>8.6098154889238301E-3</v>
      </c>
      <c r="D25" s="409">
        <v>1.2961696224989647E-2</v>
      </c>
      <c r="E25" s="409">
        <v>1.4719059605273453E-2</v>
      </c>
      <c r="F25" s="409">
        <v>3.8949523594323434E-3</v>
      </c>
      <c r="G25" s="417">
        <v>1.0107404619480193E-2</v>
      </c>
    </row>
    <row r="26" spans="1:7">
      <c r="A26" s="17">
        <v>14</v>
      </c>
      <c r="B26" s="14" t="s">
        <v>132</v>
      </c>
      <c r="C26" s="404">
        <v>3.0100473055466648E-2</v>
      </c>
      <c r="D26" s="409">
        <v>3.3196686981590333E-2</v>
      </c>
      <c r="E26" s="409">
        <v>3.6333620640380405E-2</v>
      </c>
      <c r="F26" s="409">
        <v>2.5275698726134426E-2</v>
      </c>
      <c r="G26" s="417">
        <v>3.0399362689395033E-2</v>
      </c>
    </row>
    <row r="27" spans="1:7">
      <c r="A27" s="17">
        <v>15</v>
      </c>
      <c r="B27" s="14" t="s">
        <v>282</v>
      </c>
      <c r="C27" s="404">
        <v>1.1040593903696772E-2</v>
      </c>
      <c r="D27" s="409">
        <v>1.2111338126306334E-2</v>
      </c>
      <c r="E27" s="409">
        <v>-5.6212533737458855E-3</v>
      </c>
      <c r="F27" s="409">
        <v>-3.953640607977039E-3</v>
      </c>
      <c r="G27" s="417">
        <v>2.8804134757515342E-3</v>
      </c>
    </row>
    <row r="28" spans="1:7">
      <c r="A28" s="17">
        <v>16</v>
      </c>
      <c r="B28" s="14" t="s">
        <v>283</v>
      </c>
      <c r="C28" s="404">
        <v>9.738638876474752E-2</v>
      </c>
      <c r="D28" s="409">
        <v>0.11184047276224994</v>
      </c>
      <c r="E28" s="409">
        <v>-5.4856980298019727E-2</v>
      </c>
      <c r="F28" s="409">
        <v>-3.875861851489272E-2</v>
      </c>
      <c r="G28" s="417">
        <v>2.1119268130467168E-2</v>
      </c>
    </row>
    <row r="29" spans="1:7">
      <c r="A29" s="13"/>
      <c r="B29" s="198" t="s">
        <v>362</v>
      </c>
      <c r="C29" s="278"/>
      <c r="D29" s="278"/>
      <c r="E29" s="278"/>
      <c r="F29" s="278"/>
      <c r="G29" s="307"/>
    </row>
    <row r="30" spans="1:7">
      <c r="A30" s="17">
        <v>17</v>
      </c>
      <c r="B30" s="14" t="s">
        <v>131</v>
      </c>
      <c r="C30" s="404">
        <v>3.6879738571800359E-2</v>
      </c>
      <c r="D30" s="409">
        <v>4.8103352632829159E-2</v>
      </c>
      <c r="E30" s="409">
        <v>1.9648482255350409E-2</v>
      </c>
      <c r="F30" s="409">
        <v>1.6705242559562763E-2</v>
      </c>
      <c r="G30" s="417">
        <v>1.7076041383218138E-2</v>
      </c>
    </row>
    <row r="31" spans="1:7" ht="15" customHeight="1">
      <c r="A31" s="17">
        <v>18</v>
      </c>
      <c r="B31" s="14" t="s">
        <v>130</v>
      </c>
      <c r="C31" s="404">
        <v>3.2707862749913601E-2</v>
      </c>
      <c r="D31" s="409">
        <v>4.7223469079717695E-2</v>
      </c>
      <c r="E31" s="409">
        <v>5.288726173601184E-2</v>
      </c>
      <c r="F31" s="409">
        <v>3.3229624217789494E-2</v>
      </c>
      <c r="G31" s="417">
        <v>3.3258177623071275E-2</v>
      </c>
    </row>
    <row r="32" spans="1:7">
      <c r="A32" s="17">
        <v>19</v>
      </c>
      <c r="B32" s="14" t="s">
        <v>129</v>
      </c>
      <c r="C32" s="404">
        <v>0.836136904565148</v>
      </c>
      <c r="D32" s="409">
        <v>0.79431042298196952</v>
      </c>
      <c r="E32" s="409">
        <v>0.77709208090587778</v>
      </c>
      <c r="F32" s="409">
        <v>0.81117634982626829</v>
      </c>
      <c r="G32" s="417">
        <v>0.82005541124081616</v>
      </c>
    </row>
    <row r="33" spans="1:7" ht="15" customHeight="1">
      <c r="A33" s="17">
        <v>20</v>
      </c>
      <c r="B33" s="14" t="s">
        <v>128</v>
      </c>
      <c r="C33" s="404">
        <v>0.80227480704940901</v>
      </c>
      <c r="D33" s="409">
        <v>0.82645826564339508</v>
      </c>
      <c r="E33" s="409">
        <v>0.84471117030643139</v>
      </c>
      <c r="F33" s="409">
        <v>0.86354114682944938</v>
      </c>
      <c r="G33" s="417">
        <v>0.8597946423835594</v>
      </c>
    </row>
    <row r="34" spans="1:7">
      <c r="A34" s="17">
        <v>21</v>
      </c>
      <c r="B34" s="14" t="s">
        <v>127</v>
      </c>
      <c r="C34" s="404">
        <v>-0.14219729229125894</v>
      </c>
      <c r="D34" s="409">
        <v>-0.32488990178671701</v>
      </c>
      <c r="E34" s="409">
        <v>-7.6525747836459157E-2</v>
      </c>
      <c r="F34" s="409">
        <v>7.132490264759675E-2</v>
      </c>
      <c r="G34" s="417">
        <v>0.21779762644406858</v>
      </c>
    </row>
    <row r="35" spans="1:7" ht="15" customHeight="1">
      <c r="A35" s="13"/>
      <c r="B35" s="198" t="s">
        <v>363</v>
      </c>
      <c r="C35" s="278"/>
      <c r="D35" s="278"/>
      <c r="E35" s="278"/>
      <c r="F35" s="278"/>
      <c r="G35" s="307"/>
    </row>
    <row r="36" spans="1:7" ht="15" customHeight="1">
      <c r="A36" s="17">
        <v>22</v>
      </c>
      <c r="B36" s="14" t="s">
        <v>126</v>
      </c>
      <c r="C36" s="404">
        <v>0.25952056676663338</v>
      </c>
      <c r="D36" s="404">
        <v>0.3616643699270819</v>
      </c>
      <c r="E36" s="404">
        <v>0.33430433684431354</v>
      </c>
      <c r="F36" s="404">
        <v>0.30121355438146324</v>
      </c>
      <c r="G36" s="418">
        <v>0.29519741642138547</v>
      </c>
    </row>
    <row r="37" spans="1:7" ht="15" customHeight="1">
      <c r="A37" s="267">
        <v>23</v>
      </c>
      <c r="B37" s="14" t="s">
        <v>125</v>
      </c>
      <c r="C37" s="404">
        <v>0.94472390040748155</v>
      </c>
      <c r="D37" s="404">
        <v>0.95114559223378159</v>
      </c>
      <c r="E37" s="404">
        <v>0.97292739350266733</v>
      </c>
      <c r="F37" s="404">
        <v>0.97063489738154229</v>
      </c>
      <c r="G37" s="418">
        <v>0.98299767354136447</v>
      </c>
    </row>
    <row r="38" spans="1:7" ht="15" customHeight="1">
      <c r="A38" s="267">
        <v>24</v>
      </c>
      <c r="B38" s="14" t="s">
        <v>124</v>
      </c>
      <c r="C38" s="404">
        <v>6.282863838986201E-2</v>
      </c>
      <c r="D38" s="404">
        <v>6.0294029848746829E-2</v>
      </c>
      <c r="E38" s="404">
        <v>4.094044620252011E-2</v>
      </c>
      <c r="F38" s="404">
        <v>7.2217268394052181E-2</v>
      </c>
      <c r="G38" s="418">
        <v>3.7551612179346605E-2</v>
      </c>
    </row>
    <row r="39" spans="1:7" ht="15" customHeight="1">
      <c r="A39" s="13"/>
      <c r="B39" s="198" t="s">
        <v>410</v>
      </c>
      <c r="C39" s="278"/>
      <c r="D39" s="278"/>
      <c r="E39" s="278"/>
      <c r="F39" s="278"/>
      <c r="G39" s="307"/>
    </row>
    <row r="40" spans="1:7">
      <c r="A40" s="17">
        <v>25</v>
      </c>
      <c r="B40" s="14" t="s">
        <v>389</v>
      </c>
      <c r="C40" s="405">
        <v>56246205.127999999</v>
      </c>
      <c r="D40" s="405"/>
      <c r="E40" s="412"/>
      <c r="F40" s="412"/>
      <c r="G40" s="419"/>
    </row>
    <row r="41" spans="1:7" ht="15" customHeight="1">
      <c r="A41" s="17">
        <v>26</v>
      </c>
      <c r="B41" s="14" t="s">
        <v>401</v>
      </c>
      <c r="C41" s="405">
        <v>22317977.258450001</v>
      </c>
      <c r="D41" s="410"/>
      <c r="E41" s="413"/>
      <c r="F41" s="413"/>
      <c r="G41" s="420"/>
    </row>
    <row r="42" spans="1:7" ht="14.4" thickBot="1">
      <c r="A42" s="18">
        <v>27</v>
      </c>
      <c r="B42" s="199" t="s">
        <v>390</v>
      </c>
      <c r="C42" s="406">
        <v>2.5202196631284828</v>
      </c>
      <c r="D42" s="411"/>
      <c r="E42" s="414"/>
      <c r="F42" s="414"/>
      <c r="G42" s="421"/>
    </row>
    <row r="43" spans="1:7">
      <c r="A43" s="19"/>
    </row>
    <row r="44" spans="1:7" ht="66">
      <c r="B44" s="269" t="s">
        <v>405</v>
      </c>
    </row>
    <row r="45" spans="1:7" ht="39.6">
      <c r="B45" s="269" t="s">
        <v>411</v>
      </c>
    </row>
    <row r="46" spans="1:7" ht="52.8">
      <c r="B46" s="269" t="s">
        <v>409</v>
      </c>
    </row>
    <row r="48" spans="1:7" ht="14.4">
      <c r="B48" s="26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24" activePane="bottomRight" state="frozen"/>
      <selection activeCell="B9" sqref="B9"/>
      <selection pane="topRight" activeCell="B9" sqref="B9"/>
      <selection pane="bottomLeft" activeCell="B9" sqref="B9"/>
      <selection pane="bottomRight"/>
    </sheetView>
  </sheetViews>
  <sheetFormatPr defaultColWidth="9.109375" defaultRowHeight="13.8"/>
  <cols>
    <col min="1" max="1" width="9.5546875" style="4" bestFit="1" customWidth="1"/>
    <col min="2" max="2" width="55.109375" style="4" bestFit="1" customWidth="1"/>
    <col min="3" max="3" width="11.6640625" style="4" customWidth="1"/>
    <col min="4" max="4" width="13.33203125" style="4" customWidth="1"/>
    <col min="5" max="5" width="14.5546875" style="4" customWidth="1"/>
    <col min="6" max="6" width="11.6640625" style="4" customWidth="1"/>
    <col min="7" max="7" width="13.6640625" style="4" customWidth="1"/>
    <col min="8" max="8" width="14.5546875" style="4" customWidth="1"/>
    <col min="9" max="16384" width="9.109375" style="5"/>
  </cols>
  <sheetData>
    <row r="1" spans="1:8">
      <c r="A1" s="394" t="s">
        <v>31</v>
      </c>
      <c r="B1" s="395" t="str">
        <f>'1. key ratios '!B1</f>
        <v>JSC Isbank Georgia</v>
      </c>
    </row>
    <row r="2" spans="1:8">
      <c r="A2" s="394" t="s">
        <v>32</v>
      </c>
      <c r="B2" s="396">
        <f>'1. key ratios '!B2</f>
        <v>43100</v>
      </c>
    </row>
    <row r="3" spans="1:8">
      <c r="A3" s="2"/>
    </row>
    <row r="4" spans="1:8" ht="14.4" thickBot="1">
      <c r="A4" s="20" t="s">
        <v>33</v>
      </c>
      <c r="B4" s="21" t="s">
        <v>34</v>
      </c>
      <c r="C4" s="20"/>
      <c r="D4" s="22"/>
      <c r="E4" s="22"/>
      <c r="F4" s="23"/>
      <c r="G4" s="23"/>
      <c r="H4" s="428" t="s">
        <v>74</v>
      </c>
    </row>
    <row r="5" spans="1:8">
      <c r="A5" s="24"/>
      <c r="B5" s="25"/>
      <c r="C5" s="422" t="s">
        <v>69</v>
      </c>
      <c r="D5" s="423"/>
      <c r="E5" s="424"/>
      <c r="F5" s="422" t="s">
        <v>73</v>
      </c>
      <c r="G5" s="423"/>
      <c r="H5" s="425"/>
    </row>
    <row r="6" spans="1:8">
      <c r="A6" s="26" t="s">
        <v>7</v>
      </c>
      <c r="B6" s="27" t="s">
        <v>35</v>
      </c>
      <c r="C6" s="426" t="s">
        <v>70</v>
      </c>
      <c r="D6" s="426" t="s">
        <v>71</v>
      </c>
      <c r="E6" s="426" t="s">
        <v>72</v>
      </c>
      <c r="F6" s="426" t="s">
        <v>70</v>
      </c>
      <c r="G6" s="426" t="s">
        <v>71</v>
      </c>
      <c r="H6" s="427" t="s">
        <v>72</v>
      </c>
    </row>
    <row r="7" spans="1:8" ht="14.4">
      <c r="A7" s="26">
        <v>1</v>
      </c>
      <c r="B7" s="28" t="s">
        <v>36</v>
      </c>
      <c r="C7" s="429">
        <v>1513832.25</v>
      </c>
      <c r="D7" s="429">
        <v>2735638.8400000003</v>
      </c>
      <c r="E7" s="430">
        <f>C7+D7</f>
        <v>4249471.09</v>
      </c>
      <c r="F7" s="431">
        <v>890239.24</v>
      </c>
      <c r="G7" s="429">
        <v>2975259.98</v>
      </c>
      <c r="H7" s="432">
        <f>F7+G7</f>
        <v>3865499.2199999997</v>
      </c>
    </row>
    <row r="8" spans="1:8" ht="14.4">
      <c r="A8" s="26">
        <v>2</v>
      </c>
      <c r="B8" s="28" t="s">
        <v>37</v>
      </c>
      <c r="C8" s="429">
        <v>519746.16000000015</v>
      </c>
      <c r="D8" s="429">
        <v>28906437.079999998</v>
      </c>
      <c r="E8" s="430">
        <f t="shared" ref="E8:E19" si="0">C8+D8</f>
        <v>29426183.239999998</v>
      </c>
      <c r="F8" s="431">
        <v>422609.65</v>
      </c>
      <c r="G8" s="429">
        <v>46607006.009999998</v>
      </c>
      <c r="H8" s="432">
        <f t="shared" ref="H8:H40" si="1">F8+G8</f>
        <v>47029615.659999996</v>
      </c>
    </row>
    <row r="9" spans="1:8" ht="14.4">
      <c r="A9" s="26">
        <v>3</v>
      </c>
      <c r="B9" s="28" t="s">
        <v>38</v>
      </c>
      <c r="C9" s="429">
        <v>1501391.1</v>
      </c>
      <c r="D9" s="429">
        <v>15297583.443150001</v>
      </c>
      <c r="E9" s="430">
        <f t="shared" si="0"/>
        <v>16798974.54315</v>
      </c>
      <c r="F9" s="431">
        <v>2200122.48</v>
      </c>
      <c r="G9" s="429">
        <v>37606551.740188003</v>
      </c>
      <c r="H9" s="432">
        <f t="shared" si="1"/>
        <v>39806674.220187999</v>
      </c>
    </row>
    <row r="10" spans="1:8" ht="14.4">
      <c r="A10" s="26">
        <v>4</v>
      </c>
      <c r="B10" s="28" t="s">
        <v>39</v>
      </c>
      <c r="C10" s="429">
        <v>0</v>
      </c>
      <c r="D10" s="429">
        <v>0</v>
      </c>
      <c r="E10" s="430">
        <f t="shared" si="0"/>
        <v>0</v>
      </c>
      <c r="F10" s="431">
        <v>0</v>
      </c>
      <c r="G10" s="429">
        <v>0</v>
      </c>
      <c r="H10" s="432">
        <f t="shared" si="1"/>
        <v>0</v>
      </c>
    </row>
    <row r="11" spans="1:8" ht="14.4">
      <c r="A11" s="26">
        <v>5</v>
      </c>
      <c r="B11" s="28" t="s">
        <v>40</v>
      </c>
      <c r="C11" s="429">
        <v>14140876.657836581</v>
      </c>
      <c r="D11" s="429">
        <v>10750392.111004001</v>
      </c>
      <c r="E11" s="430">
        <f t="shared" si="0"/>
        <v>24891268.768840581</v>
      </c>
      <c r="F11" s="431">
        <v>1002441.9139178082</v>
      </c>
      <c r="G11" s="429">
        <v>0</v>
      </c>
      <c r="H11" s="432">
        <f t="shared" si="1"/>
        <v>1002441.9139178082</v>
      </c>
    </row>
    <row r="12" spans="1:8" ht="14.4">
      <c r="A12" s="26">
        <v>6.1</v>
      </c>
      <c r="B12" s="29" t="s">
        <v>41</v>
      </c>
      <c r="C12" s="429">
        <v>24999293.979999997</v>
      </c>
      <c r="D12" s="429">
        <v>127562781.78000002</v>
      </c>
      <c r="E12" s="430">
        <f t="shared" si="0"/>
        <v>152562075.76000002</v>
      </c>
      <c r="F12" s="431">
        <v>32003536.169999998</v>
      </c>
      <c r="G12" s="429">
        <v>145848637.04999998</v>
      </c>
      <c r="H12" s="432">
        <f t="shared" si="1"/>
        <v>177852173.21999997</v>
      </c>
    </row>
    <row r="13" spans="1:8" ht="14.4">
      <c r="A13" s="26">
        <v>6.2</v>
      </c>
      <c r="B13" s="29" t="s">
        <v>42</v>
      </c>
      <c r="C13" s="433">
        <v>-1993674.3524000009</v>
      </c>
      <c r="D13" s="433">
        <v>-2996305.0823999997</v>
      </c>
      <c r="E13" s="434">
        <f t="shared" si="0"/>
        <v>-4989979.4348000009</v>
      </c>
      <c r="F13" s="435">
        <v>-2643057.8728</v>
      </c>
      <c r="G13" s="433">
        <v>-3271981.2947999993</v>
      </c>
      <c r="H13" s="436">
        <f t="shared" si="1"/>
        <v>-5915039.1675999993</v>
      </c>
    </row>
    <row r="14" spans="1:8" ht="14.4">
      <c r="A14" s="26">
        <v>6</v>
      </c>
      <c r="B14" s="28" t="s">
        <v>43</v>
      </c>
      <c r="C14" s="430">
        <f>C12-C13</f>
        <v>26992968.332399998</v>
      </c>
      <c r="D14" s="430">
        <f>D12-D13</f>
        <v>130559086.86240001</v>
      </c>
      <c r="E14" s="430">
        <f t="shared" si="0"/>
        <v>157552055.19480002</v>
      </c>
      <c r="F14" s="430">
        <f>F12-F13</f>
        <v>34646594.042799994</v>
      </c>
      <c r="G14" s="430">
        <f>G12-G13</f>
        <v>149120618.3448</v>
      </c>
      <c r="H14" s="432">
        <f t="shared" si="1"/>
        <v>183767212.3876</v>
      </c>
    </row>
    <row r="15" spans="1:8" ht="14.4">
      <c r="A15" s="26">
        <v>7</v>
      </c>
      <c r="B15" s="28" t="s">
        <v>44</v>
      </c>
      <c r="C15" s="429">
        <v>611772.42999999982</v>
      </c>
      <c r="D15" s="429">
        <v>5145439.2917899992</v>
      </c>
      <c r="E15" s="430">
        <f t="shared" si="0"/>
        <v>5757211.7217899989</v>
      </c>
      <c r="F15" s="431">
        <v>317408.97000000003</v>
      </c>
      <c r="G15" s="429">
        <v>2327196.0378679996</v>
      </c>
      <c r="H15" s="432">
        <f t="shared" si="1"/>
        <v>2644605.0078679998</v>
      </c>
    </row>
    <row r="16" spans="1:8" ht="14.4">
      <c r="A16" s="26">
        <v>8</v>
      </c>
      <c r="B16" s="28" t="s">
        <v>207</v>
      </c>
      <c r="C16" s="429">
        <v>0</v>
      </c>
      <c r="D16" s="429">
        <v>0</v>
      </c>
      <c r="E16" s="430">
        <f t="shared" si="0"/>
        <v>0</v>
      </c>
      <c r="F16" s="431">
        <v>0</v>
      </c>
      <c r="G16" s="429">
        <v>0</v>
      </c>
      <c r="H16" s="432">
        <f t="shared" si="1"/>
        <v>0</v>
      </c>
    </row>
    <row r="17" spans="1:8" ht="14.4">
      <c r="A17" s="26">
        <v>9</v>
      </c>
      <c r="B17" s="28" t="s">
        <v>45</v>
      </c>
      <c r="C17" s="429">
        <v>0</v>
      </c>
      <c r="D17" s="429">
        <v>0</v>
      </c>
      <c r="E17" s="430">
        <f t="shared" si="0"/>
        <v>0</v>
      </c>
      <c r="F17" s="431">
        <v>0</v>
      </c>
      <c r="G17" s="429">
        <v>0</v>
      </c>
      <c r="H17" s="432">
        <f t="shared" si="1"/>
        <v>0</v>
      </c>
    </row>
    <row r="18" spans="1:8" ht="14.4">
      <c r="A18" s="26">
        <v>10</v>
      </c>
      <c r="B18" s="28" t="s">
        <v>46</v>
      </c>
      <c r="C18" s="429">
        <v>1871941.6</v>
      </c>
      <c r="D18" s="429">
        <v>0</v>
      </c>
      <c r="E18" s="430">
        <f t="shared" si="0"/>
        <v>1871941.6</v>
      </c>
      <c r="F18" s="431">
        <v>2537219.6499999994</v>
      </c>
      <c r="G18" s="429">
        <v>0</v>
      </c>
      <c r="H18" s="432">
        <f t="shared" si="1"/>
        <v>2537219.6499999994</v>
      </c>
    </row>
    <row r="19" spans="1:8" ht="14.4">
      <c r="A19" s="26">
        <v>11</v>
      </c>
      <c r="B19" s="28" t="s">
        <v>47</v>
      </c>
      <c r="C19" s="429">
        <v>3118184.4711980578</v>
      </c>
      <c r="D19" s="429">
        <v>393915.33</v>
      </c>
      <c r="E19" s="430">
        <f t="shared" si="0"/>
        <v>3512099.8011980578</v>
      </c>
      <c r="F19" s="431">
        <v>1299297.2999999998</v>
      </c>
      <c r="G19" s="429">
        <v>1121195.44</v>
      </c>
      <c r="H19" s="432">
        <f t="shared" si="1"/>
        <v>2420492.7399999998</v>
      </c>
    </row>
    <row r="20" spans="1:8" ht="14.4">
      <c r="A20" s="26">
        <v>12</v>
      </c>
      <c r="B20" s="31" t="s">
        <v>48</v>
      </c>
      <c r="C20" s="430">
        <f>SUM(C7:C11)+SUM(C14:C19)</f>
        <v>50270713.001434639</v>
      </c>
      <c r="D20" s="430">
        <f>SUM(D7:D11)+SUM(D14:D19)</f>
        <v>193788492.95834401</v>
      </c>
      <c r="E20" s="430">
        <f>C20+D20</f>
        <v>244059205.95977867</v>
      </c>
      <c r="F20" s="430">
        <f>SUM(F7:F11)+SUM(F14:F19)</f>
        <v>43315933.246717796</v>
      </c>
      <c r="G20" s="430">
        <f>SUM(G7:G11)+SUM(G14:G19)</f>
        <v>239757827.55285597</v>
      </c>
      <c r="H20" s="432">
        <f t="shared" si="1"/>
        <v>283073760.79957378</v>
      </c>
    </row>
    <row r="21" spans="1:8" ht="14.4">
      <c r="A21" s="26"/>
      <c r="B21" s="27" t="s">
        <v>49</v>
      </c>
      <c r="C21" s="437"/>
      <c r="D21" s="437"/>
      <c r="E21" s="437"/>
      <c r="F21" s="438"/>
      <c r="G21" s="437"/>
      <c r="H21" s="439"/>
    </row>
    <row r="22" spans="1:8" ht="14.4">
      <c r="A22" s="26">
        <v>13</v>
      </c>
      <c r="B22" s="28" t="s">
        <v>50</v>
      </c>
      <c r="C22" s="429">
        <v>0</v>
      </c>
      <c r="D22" s="429">
        <v>51351415.719999999</v>
      </c>
      <c r="E22" s="430">
        <f>C22+D22</f>
        <v>51351415.719999999</v>
      </c>
      <c r="F22" s="431">
        <v>0</v>
      </c>
      <c r="G22" s="429">
        <v>173272308.72999999</v>
      </c>
      <c r="H22" s="432">
        <f t="shared" si="1"/>
        <v>173272308.72999999</v>
      </c>
    </row>
    <row r="23" spans="1:8" ht="14.4">
      <c r="A23" s="26">
        <v>14</v>
      </c>
      <c r="B23" s="28" t="s">
        <v>51</v>
      </c>
      <c r="C23" s="429">
        <v>5229401.0099999988</v>
      </c>
      <c r="D23" s="429">
        <v>9477479.3599999994</v>
      </c>
      <c r="E23" s="430">
        <f t="shared" ref="E23:E40" si="2">C23+D23</f>
        <v>14706880.369999997</v>
      </c>
      <c r="F23" s="431">
        <v>3113697.88</v>
      </c>
      <c r="G23" s="429">
        <v>7071939.6900000004</v>
      </c>
      <c r="H23" s="432">
        <f t="shared" si="1"/>
        <v>10185637.57</v>
      </c>
    </row>
    <row r="24" spans="1:8" ht="14.4">
      <c r="A24" s="26">
        <v>15</v>
      </c>
      <c r="B24" s="28" t="s">
        <v>52</v>
      </c>
      <c r="C24" s="429">
        <v>0</v>
      </c>
      <c r="D24" s="429">
        <v>0</v>
      </c>
      <c r="E24" s="430">
        <f t="shared" si="2"/>
        <v>0</v>
      </c>
      <c r="F24" s="431">
        <v>0</v>
      </c>
      <c r="G24" s="429">
        <v>0</v>
      </c>
      <c r="H24" s="432">
        <f t="shared" si="1"/>
        <v>0</v>
      </c>
    </row>
    <row r="25" spans="1:8" ht="14.4">
      <c r="A25" s="26">
        <v>16</v>
      </c>
      <c r="B25" s="28" t="s">
        <v>53</v>
      </c>
      <c r="C25" s="429">
        <v>244080</v>
      </c>
      <c r="D25" s="429">
        <v>55751453.549999997</v>
      </c>
      <c r="E25" s="430">
        <f t="shared" si="2"/>
        <v>55995533.549999997</v>
      </c>
      <c r="F25" s="431">
        <v>33100</v>
      </c>
      <c r="G25" s="429">
        <v>53401263.580000006</v>
      </c>
      <c r="H25" s="432">
        <f t="shared" si="1"/>
        <v>53434363.580000006</v>
      </c>
    </row>
    <row r="26" spans="1:8" ht="14.4">
      <c r="A26" s="26">
        <v>17</v>
      </c>
      <c r="B26" s="28" t="s">
        <v>54</v>
      </c>
      <c r="C26" s="437"/>
      <c r="D26" s="437"/>
      <c r="E26" s="430">
        <f t="shared" si="2"/>
        <v>0</v>
      </c>
      <c r="F26" s="438"/>
      <c r="G26" s="437"/>
      <c r="H26" s="432">
        <f t="shared" si="1"/>
        <v>0</v>
      </c>
    </row>
    <row r="27" spans="1:8" ht="14.4">
      <c r="A27" s="26">
        <v>18</v>
      </c>
      <c r="B27" s="28" t="s">
        <v>55</v>
      </c>
      <c r="C27" s="429">
        <v>3000000</v>
      </c>
      <c r="D27" s="429">
        <v>25310512.169436</v>
      </c>
      <c r="E27" s="430">
        <f t="shared" si="2"/>
        <v>28310512.169436</v>
      </c>
      <c r="F27" s="431">
        <v>0</v>
      </c>
      <c r="G27" s="429">
        <v>0</v>
      </c>
      <c r="H27" s="432">
        <f t="shared" si="1"/>
        <v>0</v>
      </c>
    </row>
    <row r="28" spans="1:8" ht="14.4">
      <c r="A28" s="26">
        <v>19</v>
      </c>
      <c r="B28" s="28" t="s">
        <v>56</v>
      </c>
      <c r="C28" s="429">
        <v>12610.570000000003</v>
      </c>
      <c r="D28" s="429">
        <v>5265429.5600000005</v>
      </c>
      <c r="E28" s="430">
        <f t="shared" si="2"/>
        <v>5278040.1300000008</v>
      </c>
      <c r="F28" s="431">
        <v>701.22</v>
      </c>
      <c r="G28" s="429">
        <v>2090902.72</v>
      </c>
      <c r="H28" s="432">
        <f t="shared" si="1"/>
        <v>2091603.94</v>
      </c>
    </row>
    <row r="29" spans="1:8" ht="14.4">
      <c r="A29" s="26">
        <v>20</v>
      </c>
      <c r="B29" s="28" t="s">
        <v>57</v>
      </c>
      <c r="C29" s="429">
        <v>2566393.850000001</v>
      </c>
      <c r="D29" s="429">
        <v>266554.57497399999</v>
      </c>
      <c r="E29" s="430">
        <f t="shared" si="2"/>
        <v>2832948.424974001</v>
      </c>
      <c r="F29" s="431">
        <v>936364.80999999994</v>
      </c>
      <c r="G29" s="429">
        <v>274139.46539999999</v>
      </c>
      <c r="H29" s="432">
        <f t="shared" si="1"/>
        <v>1210504.2753999999</v>
      </c>
    </row>
    <row r="30" spans="1:8" ht="14.4">
      <c r="A30" s="26">
        <v>21</v>
      </c>
      <c r="B30" s="28" t="s">
        <v>58</v>
      </c>
      <c r="C30" s="429">
        <v>0</v>
      </c>
      <c r="D30" s="429">
        <v>41475200</v>
      </c>
      <c r="E30" s="430">
        <f t="shared" si="2"/>
        <v>41475200</v>
      </c>
      <c r="F30" s="431">
        <v>0</v>
      </c>
      <c r="G30" s="429">
        <v>0</v>
      </c>
      <c r="H30" s="432">
        <f t="shared" si="1"/>
        <v>0</v>
      </c>
    </row>
    <row r="31" spans="1:8" ht="14.4">
      <c r="A31" s="26">
        <v>22</v>
      </c>
      <c r="B31" s="31" t="s">
        <v>59</v>
      </c>
      <c r="C31" s="430">
        <f>SUM(C22:C30)</f>
        <v>11052485.43</v>
      </c>
      <c r="D31" s="430">
        <f>SUM(D22:D30)</f>
        <v>188898044.93441001</v>
      </c>
      <c r="E31" s="430">
        <f>C31+D31</f>
        <v>199950530.36441001</v>
      </c>
      <c r="F31" s="430">
        <f>SUM(F22:F30)</f>
        <v>4083863.91</v>
      </c>
      <c r="G31" s="430">
        <f>SUM(G22:G30)</f>
        <v>236110554.18540001</v>
      </c>
      <c r="H31" s="432">
        <f t="shared" si="1"/>
        <v>240194418.09540001</v>
      </c>
    </row>
    <row r="32" spans="1:8" ht="14.4">
      <c r="A32" s="26"/>
      <c r="B32" s="27" t="s">
        <v>60</v>
      </c>
      <c r="C32" s="437"/>
      <c r="D32" s="437"/>
      <c r="E32" s="429"/>
      <c r="F32" s="438"/>
      <c r="G32" s="437"/>
      <c r="H32" s="439"/>
    </row>
    <row r="33" spans="1:8" ht="14.4">
      <c r="A33" s="26">
        <v>23</v>
      </c>
      <c r="B33" s="28" t="s">
        <v>61</v>
      </c>
      <c r="C33" s="429">
        <v>30000000</v>
      </c>
      <c r="D33" s="437">
        <v>0</v>
      </c>
      <c r="E33" s="430">
        <f t="shared" si="2"/>
        <v>30000000</v>
      </c>
      <c r="F33" s="431">
        <v>30000000</v>
      </c>
      <c r="G33" s="437">
        <v>0</v>
      </c>
      <c r="H33" s="432">
        <f t="shared" si="1"/>
        <v>30000000</v>
      </c>
    </row>
    <row r="34" spans="1:8" ht="14.4">
      <c r="A34" s="26">
        <v>24</v>
      </c>
      <c r="B34" s="28" t="s">
        <v>62</v>
      </c>
      <c r="C34" s="429">
        <v>0</v>
      </c>
      <c r="D34" s="437">
        <v>0</v>
      </c>
      <c r="E34" s="430">
        <f t="shared" si="2"/>
        <v>0</v>
      </c>
      <c r="F34" s="431">
        <v>0</v>
      </c>
      <c r="G34" s="437">
        <v>0</v>
      </c>
      <c r="H34" s="432">
        <f t="shared" si="1"/>
        <v>0</v>
      </c>
    </row>
    <row r="35" spans="1:8" ht="14.4">
      <c r="A35" s="26">
        <v>25</v>
      </c>
      <c r="B35" s="30" t="s">
        <v>63</v>
      </c>
      <c r="C35" s="429">
        <v>0</v>
      </c>
      <c r="D35" s="437">
        <v>0</v>
      </c>
      <c r="E35" s="430">
        <f t="shared" si="2"/>
        <v>0</v>
      </c>
      <c r="F35" s="431">
        <v>0</v>
      </c>
      <c r="G35" s="437">
        <v>0</v>
      </c>
      <c r="H35" s="432">
        <f t="shared" si="1"/>
        <v>0</v>
      </c>
    </row>
    <row r="36" spans="1:8" ht="14.4">
      <c r="A36" s="26">
        <v>26</v>
      </c>
      <c r="B36" s="28" t="s">
        <v>64</v>
      </c>
      <c r="C36" s="429">
        <v>0</v>
      </c>
      <c r="D36" s="437">
        <v>0</v>
      </c>
      <c r="E36" s="430">
        <f t="shared" si="2"/>
        <v>0</v>
      </c>
      <c r="F36" s="431">
        <v>0</v>
      </c>
      <c r="G36" s="437">
        <v>0</v>
      </c>
      <c r="H36" s="432">
        <f t="shared" si="1"/>
        <v>0</v>
      </c>
    </row>
    <row r="37" spans="1:8" ht="14.4">
      <c r="A37" s="26">
        <v>27</v>
      </c>
      <c r="B37" s="28" t="s">
        <v>65</v>
      </c>
      <c r="C37" s="429">
        <v>0</v>
      </c>
      <c r="D37" s="437">
        <v>0</v>
      </c>
      <c r="E37" s="430">
        <f t="shared" si="2"/>
        <v>0</v>
      </c>
      <c r="F37" s="431">
        <v>0</v>
      </c>
      <c r="G37" s="437">
        <v>0</v>
      </c>
      <c r="H37" s="432">
        <f t="shared" si="1"/>
        <v>0</v>
      </c>
    </row>
    <row r="38" spans="1:8" ht="14.4">
      <c r="A38" s="26">
        <v>28</v>
      </c>
      <c r="B38" s="28" t="s">
        <v>66</v>
      </c>
      <c r="C38" s="429">
        <v>4128716.5966937356</v>
      </c>
      <c r="D38" s="437">
        <v>0</v>
      </c>
      <c r="E38" s="430">
        <f t="shared" si="2"/>
        <v>4128716.5966937356</v>
      </c>
      <c r="F38" s="431">
        <v>1049264.3039178057</v>
      </c>
      <c r="G38" s="437">
        <v>0</v>
      </c>
      <c r="H38" s="432">
        <f t="shared" si="1"/>
        <v>1049264.3039178057</v>
      </c>
    </row>
    <row r="39" spans="1:8" ht="14.4">
      <c r="A39" s="26">
        <v>29</v>
      </c>
      <c r="B39" s="28" t="s">
        <v>67</v>
      </c>
      <c r="C39" s="429">
        <v>0</v>
      </c>
      <c r="D39" s="437">
        <v>0</v>
      </c>
      <c r="E39" s="430">
        <f t="shared" si="2"/>
        <v>0</v>
      </c>
      <c r="F39" s="431">
        <v>0</v>
      </c>
      <c r="G39" s="437">
        <v>0</v>
      </c>
      <c r="H39" s="432">
        <f t="shared" si="1"/>
        <v>0</v>
      </c>
    </row>
    <row r="40" spans="1:8" ht="14.4">
      <c r="A40" s="26">
        <v>30</v>
      </c>
      <c r="B40" s="245" t="s">
        <v>276</v>
      </c>
      <c r="C40" s="440">
        <v>34128716.596693739</v>
      </c>
      <c r="D40" s="437">
        <v>0</v>
      </c>
      <c r="E40" s="430">
        <f t="shared" si="2"/>
        <v>34128716.596693739</v>
      </c>
      <c r="F40" s="441">
        <v>31049264.303917807</v>
      </c>
      <c r="G40" s="437">
        <v>0</v>
      </c>
      <c r="H40" s="432">
        <f t="shared" si="1"/>
        <v>31049264.303917807</v>
      </c>
    </row>
    <row r="41" spans="1:8" ht="15" thickBot="1">
      <c r="A41" s="32">
        <v>31</v>
      </c>
      <c r="B41" s="33" t="s">
        <v>68</v>
      </c>
      <c r="C41" s="442">
        <f>C31+C40</f>
        <v>45181202.026693739</v>
      </c>
      <c r="D41" s="442">
        <f>D31+D40</f>
        <v>188898044.93441001</v>
      </c>
      <c r="E41" s="442">
        <f>C41+D41</f>
        <v>234079246.96110374</v>
      </c>
      <c r="F41" s="442">
        <f>F31+F40</f>
        <v>35133128.213917807</v>
      </c>
      <c r="G41" s="442">
        <f>G31+G40</f>
        <v>236110554.18540001</v>
      </c>
      <c r="H41" s="443">
        <f>F41+G41</f>
        <v>271243682.3993178</v>
      </c>
    </row>
    <row r="43" spans="1:8">
      <c r="B43" s="34"/>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sheetView>
  </sheetViews>
  <sheetFormatPr defaultColWidth="9.109375" defaultRowHeight="13.2"/>
  <cols>
    <col min="1" max="1" width="9.5546875" style="4" bestFit="1" customWidth="1"/>
    <col min="2" max="2" width="89.109375" style="4" customWidth="1"/>
    <col min="3" max="8" width="12.6640625" style="4" customWidth="1"/>
    <col min="9" max="9" width="8.88671875" style="4" customWidth="1"/>
    <col min="10" max="16384" width="9.109375" style="4"/>
  </cols>
  <sheetData>
    <row r="1" spans="1:8">
      <c r="A1" s="394" t="s">
        <v>31</v>
      </c>
      <c r="B1" s="395" t="str">
        <f>'1. key ratios '!B1</f>
        <v>JSC Isbank Georgia</v>
      </c>
      <c r="C1" s="3"/>
    </row>
    <row r="2" spans="1:8">
      <c r="A2" s="394" t="s">
        <v>32</v>
      </c>
      <c r="B2" s="396">
        <f>'1. key ratios '!B2</f>
        <v>43100</v>
      </c>
      <c r="C2" s="6"/>
      <c r="D2" s="7"/>
      <c r="E2" s="7"/>
      <c r="F2" s="7"/>
      <c r="G2" s="7"/>
      <c r="H2" s="7"/>
    </row>
    <row r="3" spans="1:8">
      <c r="A3" s="2"/>
      <c r="B3" s="3"/>
      <c r="C3" s="6"/>
      <c r="D3" s="7"/>
      <c r="E3" s="7"/>
      <c r="F3" s="7"/>
      <c r="G3" s="7"/>
      <c r="H3" s="7"/>
    </row>
    <row r="4" spans="1:8" ht="13.8" thickBot="1">
      <c r="A4" s="36" t="s">
        <v>202</v>
      </c>
      <c r="B4" s="200" t="s">
        <v>23</v>
      </c>
      <c r="C4" s="20"/>
      <c r="D4" s="22"/>
      <c r="E4" s="22"/>
      <c r="F4" s="23"/>
      <c r="G4" s="23"/>
      <c r="H4" s="445" t="s">
        <v>74</v>
      </c>
    </row>
    <row r="5" spans="1:8">
      <c r="A5" s="38" t="s">
        <v>7</v>
      </c>
      <c r="B5" s="39"/>
      <c r="C5" s="422" t="s">
        <v>69</v>
      </c>
      <c r="D5" s="423"/>
      <c r="E5" s="424"/>
      <c r="F5" s="422" t="s">
        <v>73</v>
      </c>
      <c r="G5" s="423"/>
      <c r="H5" s="425"/>
    </row>
    <row r="6" spans="1:8">
      <c r="A6" s="40" t="s">
        <v>7</v>
      </c>
      <c r="B6" s="41"/>
      <c r="C6" s="196" t="s">
        <v>70</v>
      </c>
      <c r="D6" s="196" t="s">
        <v>71</v>
      </c>
      <c r="E6" s="196" t="s">
        <v>72</v>
      </c>
      <c r="F6" s="196" t="s">
        <v>70</v>
      </c>
      <c r="G6" s="196" t="s">
        <v>71</v>
      </c>
      <c r="H6" s="444" t="s">
        <v>72</v>
      </c>
    </row>
    <row r="7" spans="1:8">
      <c r="A7" s="43"/>
      <c r="B7" s="200" t="s">
        <v>201</v>
      </c>
      <c r="C7" s="44"/>
      <c r="D7" s="44"/>
      <c r="E7" s="44"/>
      <c r="F7" s="44"/>
      <c r="G7" s="44"/>
      <c r="H7" s="45"/>
    </row>
    <row r="8" spans="1:8" ht="13.8">
      <c r="A8" s="43">
        <v>1</v>
      </c>
      <c r="B8" s="46" t="s">
        <v>200</v>
      </c>
      <c r="C8" s="450">
        <v>620668.02</v>
      </c>
      <c r="D8" s="450">
        <v>407098.22999999992</v>
      </c>
      <c r="E8" s="434">
        <v>1027766.25</v>
      </c>
      <c r="F8" s="451">
        <v>1250977.3199999998</v>
      </c>
      <c r="G8" s="451"/>
      <c r="H8" s="436">
        <v>1250977.3199999998</v>
      </c>
    </row>
    <row r="9" spans="1:8" ht="13.8">
      <c r="A9" s="43">
        <v>2</v>
      </c>
      <c r="B9" s="46" t="s">
        <v>199</v>
      </c>
      <c r="C9" s="452">
        <v>4036088.83</v>
      </c>
      <c r="D9" s="452">
        <v>13264473.35</v>
      </c>
      <c r="E9" s="434">
        <v>17300562.18</v>
      </c>
      <c r="F9" s="452">
        <v>13635218</v>
      </c>
      <c r="G9" s="452">
        <v>0</v>
      </c>
      <c r="H9" s="436">
        <v>13635218</v>
      </c>
    </row>
    <row r="10" spans="1:8" ht="13.8">
      <c r="A10" s="43">
        <v>2.1</v>
      </c>
      <c r="B10" s="47" t="s">
        <v>198</v>
      </c>
      <c r="C10" s="451">
        <v>0</v>
      </c>
      <c r="D10" s="451">
        <v>0</v>
      </c>
      <c r="E10" s="434">
        <v>0</v>
      </c>
      <c r="F10" s="451">
        <v>0</v>
      </c>
      <c r="G10" s="451"/>
      <c r="H10" s="436">
        <v>0</v>
      </c>
    </row>
    <row r="11" spans="1:8" ht="13.8">
      <c r="A11" s="43">
        <v>2.2000000000000002</v>
      </c>
      <c r="B11" s="47" t="s">
        <v>197</v>
      </c>
      <c r="C11" s="451">
        <v>3363154.33</v>
      </c>
      <c r="D11" s="451">
        <v>11101802</v>
      </c>
      <c r="E11" s="434">
        <v>14464956.33</v>
      </c>
      <c r="F11" s="451">
        <v>10552208.703793103</v>
      </c>
      <c r="G11" s="451"/>
      <c r="H11" s="436">
        <v>10552208.703793103</v>
      </c>
    </row>
    <row r="12" spans="1:8" ht="13.8">
      <c r="A12" s="43">
        <v>2.2999999999999998</v>
      </c>
      <c r="B12" s="47" t="s">
        <v>196</v>
      </c>
      <c r="C12" s="451"/>
      <c r="D12" s="451"/>
      <c r="E12" s="434">
        <v>0</v>
      </c>
      <c r="F12" s="451"/>
      <c r="G12" s="451"/>
      <c r="H12" s="436">
        <v>0</v>
      </c>
    </row>
    <row r="13" spans="1:8" ht="13.8">
      <c r="A13" s="43">
        <v>2.4</v>
      </c>
      <c r="B13" s="47" t="s">
        <v>195</v>
      </c>
      <c r="C13" s="451"/>
      <c r="D13" s="451"/>
      <c r="E13" s="434">
        <v>0</v>
      </c>
      <c r="F13" s="451">
        <v>47905.236206896552</v>
      </c>
      <c r="G13" s="451"/>
      <c r="H13" s="436">
        <v>47905.236206896552</v>
      </c>
    </row>
    <row r="14" spans="1:8" ht="13.8">
      <c r="A14" s="43">
        <v>2.5</v>
      </c>
      <c r="B14" s="47" t="s">
        <v>194</v>
      </c>
      <c r="C14" s="451"/>
      <c r="D14" s="451"/>
      <c r="E14" s="434">
        <v>0</v>
      </c>
      <c r="F14" s="451"/>
      <c r="G14" s="451"/>
      <c r="H14" s="436">
        <v>0</v>
      </c>
    </row>
    <row r="15" spans="1:8" ht="13.8">
      <c r="A15" s="43">
        <v>2.6</v>
      </c>
      <c r="B15" s="47" t="s">
        <v>193</v>
      </c>
      <c r="C15" s="451"/>
      <c r="D15" s="451"/>
      <c r="E15" s="434">
        <v>0</v>
      </c>
      <c r="F15" s="451"/>
      <c r="G15" s="451"/>
      <c r="H15" s="436">
        <v>0</v>
      </c>
    </row>
    <row r="16" spans="1:8" ht="13.8">
      <c r="A16" s="43">
        <v>2.7</v>
      </c>
      <c r="B16" s="47" t="s">
        <v>192</v>
      </c>
      <c r="C16" s="451"/>
      <c r="D16" s="451"/>
      <c r="E16" s="434">
        <v>0</v>
      </c>
      <c r="F16" s="451"/>
      <c r="G16" s="451"/>
      <c r="H16" s="436">
        <v>0</v>
      </c>
    </row>
    <row r="17" spans="1:8" ht="13.8">
      <c r="A17" s="43">
        <v>2.8</v>
      </c>
      <c r="B17" s="47" t="s">
        <v>191</v>
      </c>
      <c r="C17" s="451">
        <v>672934.49999999988</v>
      </c>
      <c r="D17" s="451">
        <v>2162671.35</v>
      </c>
      <c r="E17" s="434">
        <v>2835605.85</v>
      </c>
      <c r="F17" s="451">
        <v>3035104.0599999996</v>
      </c>
      <c r="G17" s="451"/>
      <c r="H17" s="436">
        <v>3035104.0599999996</v>
      </c>
    </row>
    <row r="18" spans="1:8" ht="13.8">
      <c r="A18" s="43">
        <v>2.9</v>
      </c>
      <c r="B18" s="47" t="s">
        <v>190</v>
      </c>
      <c r="C18" s="451">
        <v>0</v>
      </c>
      <c r="D18" s="451">
        <v>0</v>
      </c>
      <c r="E18" s="434">
        <v>0</v>
      </c>
      <c r="F18" s="451">
        <v>0</v>
      </c>
      <c r="G18" s="451"/>
      <c r="H18" s="436">
        <v>0</v>
      </c>
    </row>
    <row r="19" spans="1:8" ht="13.8">
      <c r="A19" s="43">
        <v>3</v>
      </c>
      <c r="B19" s="46" t="s">
        <v>189</v>
      </c>
      <c r="C19" s="451">
        <v>198.09</v>
      </c>
      <c r="D19" s="451">
        <v>0</v>
      </c>
      <c r="E19" s="434">
        <v>198.09</v>
      </c>
      <c r="F19" s="451">
        <v>29.12</v>
      </c>
      <c r="G19" s="451"/>
      <c r="H19" s="436">
        <v>29.12</v>
      </c>
    </row>
    <row r="20" spans="1:8" ht="13.8">
      <c r="A20" s="43">
        <v>4</v>
      </c>
      <c r="B20" s="46" t="s">
        <v>188</v>
      </c>
      <c r="C20" s="451">
        <v>662098.94999999995</v>
      </c>
      <c r="D20" s="451">
        <v>0</v>
      </c>
      <c r="E20" s="434">
        <v>662098.94999999995</v>
      </c>
      <c r="F20" s="451">
        <v>15904.29</v>
      </c>
      <c r="G20" s="451"/>
      <c r="H20" s="436">
        <v>15904.29</v>
      </c>
    </row>
    <row r="21" spans="1:8" ht="13.8">
      <c r="A21" s="43">
        <v>5</v>
      </c>
      <c r="B21" s="46" t="s">
        <v>187</v>
      </c>
      <c r="C21" s="451">
        <v>0</v>
      </c>
      <c r="D21" s="451"/>
      <c r="E21" s="434">
        <v>0</v>
      </c>
      <c r="F21" s="451">
        <v>0</v>
      </c>
      <c r="G21" s="451"/>
      <c r="H21" s="436">
        <v>0</v>
      </c>
    </row>
    <row r="22" spans="1:8" ht="13.8">
      <c r="A22" s="43">
        <v>6</v>
      </c>
      <c r="B22" s="48" t="s">
        <v>186</v>
      </c>
      <c r="C22" s="452">
        <v>5319053.8899999997</v>
      </c>
      <c r="D22" s="452">
        <v>13671571.58</v>
      </c>
      <c r="E22" s="434">
        <v>18990625.469999999</v>
      </c>
      <c r="F22" s="452">
        <v>14902128.729999999</v>
      </c>
      <c r="G22" s="452">
        <v>0</v>
      </c>
      <c r="H22" s="436">
        <v>14902128.729999999</v>
      </c>
    </row>
    <row r="23" spans="1:8" ht="13.8">
      <c r="A23" s="43"/>
      <c r="B23" s="200" t="s">
        <v>185</v>
      </c>
      <c r="C23" s="451"/>
      <c r="D23" s="451"/>
      <c r="E23" s="433"/>
      <c r="F23" s="451"/>
      <c r="G23" s="451"/>
      <c r="H23" s="453"/>
    </row>
    <row r="24" spans="1:8" ht="13.8">
      <c r="A24" s="43">
        <v>7</v>
      </c>
      <c r="B24" s="46" t="s">
        <v>184</v>
      </c>
      <c r="C24" s="451">
        <v>42524.700000000004</v>
      </c>
      <c r="D24" s="451">
        <v>0</v>
      </c>
      <c r="E24" s="434">
        <v>42524.700000000004</v>
      </c>
      <c r="F24" s="451">
        <v>50004</v>
      </c>
      <c r="G24" s="451"/>
      <c r="H24" s="436">
        <v>50004</v>
      </c>
    </row>
    <row r="25" spans="1:8" ht="13.8">
      <c r="A25" s="43">
        <v>8</v>
      </c>
      <c r="B25" s="46" t="s">
        <v>183</v>
      </c>
      <c r="C25" s="451">
        <v>1643876.98</v>
      </c>
      <c r="D25" s="451">
        <v>918180</v>
      </c>
      <c r="E25" s="434">
        <v>2562056.98</v>
      </c>
      <c r="F25" s="451">
        <v>1845840.9500000002</v>
      </c>
      <c r="G25" s="451"/>
      <c r="H25" s="436">
        <v>1845840.9500000002</v>
      </c>
    </row>
    <row r="26" spans="1:8" ht="13.8">
      <c r="A26" s="43">
        <v>9</v>
      </c>
      <c r="B26" s="46" t="s">
        <v>182</v>
      </c>
      <c r="C26" s="451">
        <v>4259.890000000004</v>
      </c>
      <c r="D26" s="451">
        <v>4470994.0199999996</v>
      </c>
      <c r="E26" s="434">
        <v>4475253.9099999992</v>
      </c>
      <c r="F26" s="451">
        <v>5996202.8399999989</v>
      </c>
      <c r="G26" s="451"/>
      <c r="H26" s="436">
        <v>5996202.8399999989</v>
      </c>
    </row>
    <row r="27" spans="1:8" ht="13.8">
      <c r="A27" s="43">
        <v>10</v>
      </c>
      <c r="B27" s="46" t="s">
        <v>181</v>
      </c>
      <c r="C27" s="451">
        <v>0</v>
      </c>
      <c r="D27" s="451">
        <v>0</v>
      </c>
      <c r="E27" s="434">
        <v>0</v>
      </c>
      <c r="F27" s="451">
        <v>326.08608219177421</v>
      </c>
      <c r="G27" s="451"/>
      <c r="H27" s="436">
        <v>326.08608219177421</v>
      </c>
    </row>
    <row r="28" spans="1:8" ht="13.8">
      <c r="A28" s="43">
        <v>11</v>
      </c>
      <c r="B28" s="46" t="s">
        <v>180</v>
      </c>
      <c r="C28" s="451">
        <v>28415.41</v>
      </c>
      <c r="D28" s="451">
        <v>3486725.62</v>
      </c>
      <c r="E28" s="434">
        <v>3515141.0300000003</v>
      </c>
      <c r="F28" s="451">
        <v>0</v>
      </c>
      <c r="G28" s="451"/>
      <c r="H28" s="436">
        <v>0</v>
      </c>
    </row>
    <row r="29" spans="1:8" ht="13.8">
      <c r="A29" s="43">
        <v>12</v>
      </c>
      <c r="B29" s="46" t="s">
        <v>179</v>
      </c>
      <c r="C29" s="451">
        <v>0</v>
      </c>
      <c r="D29" s="451"/>
      <c r="E29" s="434">
        <v>0</v>
      </c>
      <c r="F29" s="451">
        <v>0</v>
      </c>
      <c r="G29" s="451"/>
      <c r="H29" s="436">
        <v>0</v>
      </c>
    </row>
    <row r="30" spans="1:8" ht="13.8">
      <c r="A30" s="43">
        <v>13</v>
      </c>
      <c r="B30" s="49" t="s">
        <v>178</v>
      </c>
      <c r="C30" s="452">
        <v>1719076.9799999997</v>
      </c>
      <c r="D30" s="452">
        <v>8875899.6400000006</v>
      </c>
      <c r="E30" s="434">
        <v>10594976.620000001</v>
      </c>
      <c r="F30" s="452">
        <v>7892373.8760821912</v>
      </c>
      <c r="G30" s="452">
        <v>0</v>
      </c>
      <c r="H30" s="436">
        <v>7892373.8760821912</v>
      </c>
    </row>
    <row r="31" spans="1:8" ht="13.8">
      <c r="A31" s="43">
        <v>14</v>
      </c>
      <c r="B31" s="49" t="s">
        <v>177</v>
      </c>
      <c r="C31" s="452">
        <v>3599976.91</v>
      </c>
      <c r="D31" s="452">
        <v>4795671.9399999995</v>
      </c>
      <c r="E31" s="434">
        <v>8395648.8499999996</v>
      </c>
      <c r="F31" s="452">
        <v>7009754.8539178073</v>
      </c>
      <c r="G31" s="452">
        <v>0</v>
      </c>
      <c r="H31" s="436">
        <v>7009754.8539178073</v>
      </c>
    </row>
    <row r="32" spans="1:8" ht="13.8">
      <c r="A32" s="43"/>
      <c r="B32" s="50"/>
      <c r="C32" s="454"/>
      <c r="D32" s="454"/>
      <c r="E32" s="454"/>
      <c r="F32" s="454"/>
      <c r="G32" s="454"/>
      <c r="H32" s="455"/>
    </row>
    <row r="33" spans="1:8" ht="13.8">
      <c r="A33" s="43"/>
      <c r="B33" s="50" t="s">
        <v>176</v>
      </c>
      <c r="C33" s="451"/>
      <c r="D33" s="451"/>
      <c r="E33" s="433"/>
      <c r="F33" s="451"/>
      <c r="G33" s="451"/>
      <c r="H33" s="453"/>
    </row>
    <row r="34" spans="1:8" ht="13.8">
      <c r="A34" s="43">
        <v>15</v>
      </c>
      <c r="B34" s="51" t="s">
        <v>175</v>
      </c>
      <c r="C34" s="456">
        <v>830427.32000000041</v>
      </c>
      <c r="D34" s="456">
        <v>0</v>
      </c>
      <c r="E34" s="434">
        <v>830427.32000000041</v>
      </c>
      <c r="F34" s="456">
        <v>164830.58999999985</v>
      </c>
      <c r="G34" s="456">
        <v>0</v>
      </c>
      <c r="H34" s="436">
        <v>164830.58999999985</v>
      </c>
    </row>
    <row r="35" spans="1:8" ht="13.8">
      <c r="A35" s="43">
        <v>15.1</v>
      </c>
      <c r="B35" s="47" t="s">
        <v>174</v>
      </c>
      <c r="C35" s="451">
        <v>1708279.5400000003</v>
      </c>
      <c r="D35" s="451">
        <v>0</v>
      </c>
      <c r="E35" s="434">
        <v>1708279.5400000003</v>
      </c>
      <c r="F35" s="451">
        <v>1346801.0599999998</v>
      </c>
      <c r="G35" s="451"/>
      <c r="H35" s="436">
        <v>1346801.0599999998</v>
      </c>
    </row>
    <row r="36" spans="1:8" ht="13.8">
      <c r="A36" s="43">
        <v>15.2</v>
      </c>
      <c r="B36" s="47" t="s">
        <v>173</v>
      </c>
      <c r="C36" s="451">
        <v>877852.21999999986</v>
      </c>
      <c r="D36" s="451">
        <v>0</v>
      </c>
      <c r="E36" s="434">
        <v>877852.21999999986</v>
      </c>
      <c r="F36" s="451">
        <v>1181970.47</v>
      </c>
      <c r="G36" s="451"/>
      <c r="H36" s="436">
        <v>1181970.47</v>
      </c>
    </row>
    <row r="37" spans="1:8" ht="13.8">
      <c r="A37" s="43">
        <v>16</v>
      </c>
      <c r="B37" s="46" t="s">
        <v>172</v>
      </c>
      <c r="C37" s="451">
        <v>0</v>
      </c>
      <c r="D37" s="451"/>
      <c r="E37" s="434">
        <v>0</v>
      </c>
      <c r="F37" s="451">
        <v>0</v>
      </c>
      <c r="G37" s="451"/>
      <c r="H37" s="436">
        <v>0</v>
      </c>
    </row>
    <row r="38" spans="1:8" ht="13.8">
      <c r="A38" s="43">
        <v>17</v>
      </c>
      <c r="B38" s="46" t="s">
        <v>171</v>
      </c>
      <c r="C38" s="451">
        <v>0</v>
      </c>
      <c r="D38" s="451"/>
      <c r="E38" s="434">
        <v>0</v>
      </c>
      <c r="F38" s="451">
        <v>0</v>
      </c>
      <c r="G38" s="451"/>
      <c r="H38" s="436">
        <v>0</v>
      </c>
    </row>
    <row r="39" spans="1:8" ht="13.8">
      <c r="A39" s="43">
        <v>18</v>
      </c>
      <c r="B39" s="46" t="s">
        <v>170</v>
      </c>
      <c r="C39" s="451">
        <v>0</v>
      </c>
      <c r="D39" s="451"/>
      <c r="E39" s="434">
        <v>0</v>
      </c>
      <c r="F39" s="451">
        <v>0</v>
      </c>
      <c r="G39" s="451"/>
      <c r="H39" s="436">
        <v>0</v>
      </c>
    </row>
    <row r="40" spans="1:8" ht="13.8">
      <c r="A40" s="43">
        <v>19</v>
      </c>
      <c r="B40" s="46" t="s">
        <v>169</v>
      </c>
      <c r="C40" s="451">
        <v>718857.3</v>
      </c>
      <c r="D40" s="451"/>
      <c r="E40" s="434">
        <v>718857.3</v>
      </c>
      <c r="F40" s="451">
        <v>957190.44999999984</v>
      </c>
      <c r="G40" s="451"/>
      <c r="H40" s="436">
        <v>957190.44999999984</v>
      </c>
    </row>
    <row r="41" spans="1:8" ht="13.8">
      <c r="A41" s="43">
        <v>20</v>
      </c>
      <c r="B41" s="46" t="s">
        <v>168</v>
      </c>
      <c r="C41" s="451">
        <v>89089.570000000298</v>
      </c>
      <c r="D41" s="451"/>
      <c r="E41" s="434">
        <v>89089.570000000298</v>
      </c>
      <c r="F41" s="451">
        <v>232220.86999999918</v>
      </c>
      <c r="G41" s="451"/>
      <c r="H41" s="436">
        <v>232220.86999999918</v>
      </c>
    </row>
    <row r="42" spans="1:8" ht="13.8">
      <c r="A42" s="43">
        <v>21</v>
      </c>
      <c r="B42" s="46" t="s">
        <v>167</v>
      </c>
      <c r="C42" s="451">
        <v>0</v>
      </c>
      <c r="D42" s="451"/>
      <c r="E42" s="434">
        <v>0</v>
      </c>
      <c r="F42" s="451">
        <v>0</v>
      </c>
      <c r="G42" s="451"/>
      <c r="H42" s="436">
        <v>0</v>
      </c>
    </row>
    <row r="43" spans="1:8" ht="13.8">
      <c r="A43" s="43">
        <v>22</v>
      </c>
      <c r="B43" s="46" t="s">
        <v>166</v>
      </c>
      <c r="C43" s="451">
        <v>38052.39</v>
      </c>
      <c r="D43" s="451">
        <v>212079.39</v>
      </c>
      <c r="E43" s="434">
        <v>250131.78000000003</v>
      </c>
      <c r="F43" s="451">
        <v>258705.07</v>
      </c>
      <c r="G43" s="451"/>
      <c r="H43" s="436">
        <v>258705.07</v>
      </c>
    </row>
    <row r="44" spans="1:8" ht="13.8">
      <c r="A44" s="43">
        <v>23</v>
      </c>
      <c r="B44" s="46" t="s">
        <v>165</v>
      </c>
      <c r="C44" s="451">
        <v>4988.4399999999996</v>
      </c>
      <c r="D44" s="451">
        <v>0</v>
      </c>
      <c r="E44" s="434">
        <v>4988.4399999999996</v>
      </c>
      <c r="F44" s="451">
        <v>0</v>
      </c>
      <c r="G44" s="451"/>
      <c r="H44" s="436">
        <v>0</v>
      </c>
    </row>
    <row r="45" spans="1:8" ht="13.8">
      <c r="A45" s="43">
        <v>24</v>
      </c>
      <c r="B45" s="49" t="s">
        <v>284</v>
      </c>
      <c r="C45" s="452">
        <v>1681415.0200000007</v>
      </c>
      <c r="D45" s="452">
        <v>212079.39</v>
      </c>
      <c r="E45" s="434">
        <v>1893494.4100000006</v>
      </c>
      <c r="F45" s="452">
        <v>1612946.9799999988</v>
      </c>
      <c r="G45" s="452">
        <v>0</v>
      </c>
      <c r="H45" s="436">
        <v>1612946.9799999988</v>
      </c>
    </row>
    <row r="46" spans="1:8" ht="13.8">
      <c r="A46" s="43"/>
      <c r="B46" s="200" t="s">
        <v>164</v>
      </c>
      <c r="C46" s="451"/>
      <c r="D46" s="451"/>
      <c r="E46" s="451"/>
      <c r="F46" s="451"/>
      <c r="G46" s="451"/>
      <c r="H46" s="457"/>
    </row>
    <row r="47" spans="1:8" ht="13.8">
      <c r="A47" s="43">
        <v>25</v>
      </c>
      <c r="B47" s="46" t="s">
        <v>163</v>
      </c>
      <c r="C47" s="451">
        <v>0</v>
      </c>
      <c r="D47" s="451"/>
      <c r="E47" s="434">
        <v>0</v>
      </c>
      <c r="F47" s="451">
        <v>0</v>
      </c>
      <c r="G47" s="451"/>
      <c r="H47" s="436">
        <v>0</v>
      </c>
    </row>
    <row r="48" spans="1:8" ht="13.8">
      <c r="A48" s="43">
        <v>26</v>
      </c>
      <c r="B48" s="46" t="s">
        <v>162</v>
      </c>
      <c r="C48" s="451">
        <v>275210.98</v>
      </c>
      <c r="D48" s="451"/>
      <c r="E48" s="434">
        <v>275210.98</v>
      </c>
      <c r="F48" s="451">
        <v>407028.54000000004</v>
      </c>
      <c r="G48" s="451"/>
      <c r="H48" s="436">
        <v>407028.54000000004</v>
      </c>
    </row>
    <row r="49" spans="1:8" ht="13.8">
      <c r="A49" s="43">
        <v>27</v>
      </c>
      <c r="B49" s="46" t="s">
        <v>161</v>
      </c>
      <c r="C49" s="451">
        <v>4568170.07</v>
      </c>
      <c r="D49" s="451"/>
      <c r="E49" s="434">
        <v>4568170.07</v>
      </c>
      <c r="F49" s="451">
        <v>3614859.3800000004</v>
      </c>
      <c r="G49" s="451"/>
      <c r="H49" s="436">
        <v>3614859.3800000004</v>
      </c>
    </row>
    <row r="50" spans="1:8" ht="13.8">
      <c r="A50" s="43">
        <v>28</v>
      </c>
      <c r="B50" s="46" t="s">
        <v>160</v>
      </c>
      <c r="C50" s="451">
        <v>23476.38</v>
      </c>
      <c r="D50" s="451"/>
      <c r="E50" s="434">
        <v>23476.38</v>
      </c>
      <c r="F50" s="451">
        <v>24345.64</v>
      </c>
      <c r="G50" s="451"/>
      <c r="H50" s="436">
        <v>24345.64</v>
      </c>
    </row>
    <row r="51" spans="1:8" ht="13.8">
      <c r="A51" s="43">
        <v>29</v>
      </c>
      <c r="B51" s="46" t="s">
        <v>159</v>
      </c>
      <c r="C51" s="451">
        <v>666467.92000000004</v>
      </c>
      <c r="D51" s="451"/>
      <c r="E51" s="434">
        <v>666467.92000000004</v>
      </c>
      <c r="F51" s="451">
        <v>665931.27</v>
      </c>
      <c r="G51" s="451"/>
      <c r="H51" s="436">
        <v>665931.27</v>
      </c>
    </row>
    <row r="52" spans="1:8" ht="13.8">
      <c r="A52" s="43">
        <v>30</v>
      </c>
      <c r="B52" s="46" t="s">
        <v>158</v>
      </c>
      <c r="C52" s="451">
        <v>2265271.48</v>
      </c>
      <c r="D52" s="451"/>
      <c r="E52" s="434">
        <v>2265271.48</v>
      </c>
      <c r="F52" s="451">
        <v>1347661.0699999998</v>
      </c>
      <c r="G52" s="451"/>
      <c r="H52" s="436">
        <v>1347661.0699999998</v>
      </c>
    </row>
    <row r="53" spans="1:8" ht="13.8">
      <c r="A53" s="43">
        <v>31</v>
      </c>
      <c r="B53" s="49" t="s">
        <v>285</v>
      </c>
      <c r="C53" s="452">
        <v>7798596.8300000001</v>
      </c>
      <c r="D53" s="452">
        <v>0</v>
      </c>
      <c r="E53" s="434">
        <v>7798596.8300000001</v>
      </c>
      <c r="F53" s="452">
        <v>6059825.9000000004</v>
      </c>
      <c r="G53" s="452">
        <v>0</v>
      </c>
      <c r="H53" s="436">
        <v>6059825.9000000004</v>
      </c>
    </row>
    <row r="54" spans="1:8" ht="13.8">
      <c r="A54" s="43">
        <v>32</v>
      </c>
      <c r="B54" s="49" t="s">
        <v>286</v>
      </c>
      <c r="C54" s="452">
        <v>-6117181.8099999996</v>
      </c>
      <c r="D54" s="452">
        <v>212079.39</v>
      </c>
      <c r="E54" s="434">
        <v>-5905102.4199999999</v>
      </c>
      <c r="F54" s="452">
        <v>-4446878.9200000018</v>
      </c>
      <c r="G54" s="452">
        <v>0</v>
      </c>
      <c r="H54" s="436">
        <v>-4446878.9200000018</v>
      </c>
    </row>
    <row r="55" spans="1:8" ht="13.8">
      <c r="A55" s="43"/>
      <c r="B55" s="50"/>
      <c r="C55" s="454"/>
      <c r="D55" s="454"/>
      <c r="E55" s="454"/>
      <c r="F55" s="454"/>
      <c r="G55" s="454"/>
      <c r="H55" s="455"/>
    </row>
    <row r="56" spans="1:8" ht="13.8">
      <c r="A56" s="43">
        <v>33</v>
      </c>
      <c r="B56" s="49" t="s">
        <v>157</v>
      </c>
      <c r="C56" s="452">
        <v>-2517204.8999999994</v>
      </c>
      <c r="D56" s="452">
        <v>5007751.3299999991</v>
      </c>
      <c r="E56" s="434">
        <v>2490546.4299999997</v>
      </c>
      <c r="F56" s="452">
        <v>2562875.9339178056</v>
      </c>
      <c r="G56" s="452">
        <v>0</v>
      </c>
      <c r="H56" s="436">
        <v>2562875.9339178056</v>
      </c>
    </row>
    <row r="57" spans="1:8" ht="13.8">
      <c r="A57" s="43"/>
      <c r="B57" s="50"/>
      <c r="C57" s="454"/>
      <c r="D57" s="454"/>
      <c r="E57" s="454"/>
      <c r="F57" s="454"/>
      <c r="G57" s="454"/>
      <c r="H57" s="455"/>
    </row>
    <row r="58" spans="1:8" ht="13.8">
      <c r="A58" s="43">
        <v>34</v>
      </c>
      <c r="B58" s="46" t="s">
        <v>156</v>
      </c>
      <c r="C58" s="451">
        <v>-925059.99</v>
      </c>
      <c r="D58" s="451">
        <v>0</v>
      </c>
      <c r="E58" s="434">
        <v>-925059.99</v>
      </c>
      <c r="F58" s="451">
        <v>1713995.71</v>
      </c>
      <c r="G58" s="451">
        <v>0</v>
      </c>
      <c r="H58" s="436">
        <v>1713995.71</v>
      </c>
    </row>
    <row r="59" spans="1:8" s="201" customFormat="1" ht="13.8">
      <c r="A59" s="43">
        <v>35</v>
      </c>
      <c r="B59" s="46" t="s">
        <v>155</v>
      </c>
      <c r="C59" s="451">
        <v>242395.806258</v>
      </c>
      <c r="D59" s="451">
        <v>0</v>
      </c>
      <c r="E59" s="458">
        <v>242395.806258</v>
      </c>
      <c r="F59" s="459">
        <v>0</v>
      </c>
      <c r="G59" s="459">
        <v>0</v>
      </c>
      <c r="H59" s="460">
        <v>0</v>
      </c>
    </row>
    <row r="60" spans="1:8" ht="13.8">
      <c r="A60" s="43">
        <v>36</v>
      </c>
      <c r="B60" s="46" t="s">
        <v>154</v>
      </c>
      <c r="C60" s="451">
        <v>-8963.6062579999852</v>
      </c>
      <c r="D60" s="451">
        <v>0</v>
      </c>
      <c r="E60" s="434">
        <v>-8963.6062579999852</v>
      </c>
      <c r="F60" s="451">
        <v>138148.92000000001</v>
      </c>
      <c r="G60" s="451">
        <v>0</v>
      </c>
      <c r="H60" s="436">
        <v>138148.92000000001</v>
      </c>
    </row>
    <row r="61" spans="1:8" ht="13.8">
      <c r="A61" s="43">
        <v>37</v>
      </c>
      <c r="B61" s="49" t="s">
        <v>153</v>
      </c>
      <c r="C61" s="452">
        <v>-691627.79</v>
      </c>
      <c r="D61" s="452">
        <v>0</v>
      </c>
      <c r="E61" s="434">
        <v>-691627.79</v>
      </c>
      <c r="F61" s="452">
        <v>1852144.63</v>
      </c>
      <c r="G61" s="452">
        <v>0</v>
      </c>
      <c r="H61" s="436">
        <v>1852144.63</v>
      </c>
    </row>
    <row r="62" spans="1:8" ht="13.8">
      <c r="A62" s="43"/>
      <c r="B62" s="52"/>
      <c r="C62" s="451"/>
      <c r="D62" s="451"/>
      <c r="E62" s="451"/>
      <c r="F62" s="451"/>
      <c r="G62" s="451"/>
      <c r="H62" s="457"/>
    </row>
    <row r="63" spans="1:8" ht="13.8">
      <c r="A63" s="43">
        <v>38</v>
      </c>
      <c r="B63" s="53" t="s">
        <v>152</v>
      </c>
      <c r="C63" s="452">
        <v>-1825577.1099999994</v>
      </c>
      <c r="D63" s="452">
        <v>5007751.3299999991</v>
      </c>
      <c r="E63" s="434">
        <v>3182174.2199999997</v>
      </c>
      <c r="F63" s="452">
        <v>710731.30391780566</v>
      </c>
      <c r="G63" s="452">
        <v>0</v>
      </c>
      <c r="H63" s="436">
        <v>710731.30391780566</v>
      </c>
    </row>
    <row r="64" spans="1:8" ht="13.8">
      <c r="A64" s="40">
        <v>39</v>
      </c>
      <c r="B64" s="46" t="s">
        <v>151</v>
      </c>
      <c r="C64" s="461">
        <v>102722.63330626488</v>
      </c>
      <c r="D64" s="461"/>
      <c r="E64" s="434">
        <v>102722.63330626488</v>
      </c>
      <c r="F64" s="461">
        <v>46540</v>
      </c>
      <c r="G64" s="461"/>
      <c r="H64" s="436">
        <v>46540</v>
      </c>
    </row>
    <row r="65" spans="1:8" ht="13.8">
      <c r="A65" s="43">
        <v>40</v>
      </c>
      <c r="B65" s="49" t="s">
        <v>150</v>
      </c>
      <c r="C65" s="452">
        <v>-1928299.7433062643</v>
      </c>
      <c r="D65" s="452">
        <v>5007751.3299999991</v>
      </c>
      <c r="E65" s="434">
        <v>3079451.5866937349</v>
      </c>
      <c r="F65" s="452">
        <v>664191.30391780566</v>
      </c>
      <c r="G65" s="452">
        <v>0</v>
      </c>
      <c r="H65" s="436">
        <v>664191.30391780566</v>
      </c>
    </row>
    <row r="66" spans="1:8" ht="13.8">
      <c r="A66" s="40">
        <v>41</v>
      </c>
      <c r="B66" s="46" t="s">
        <v>149</v>
      </c>
      <c r="C66" s="461"/>
      <c r="D66" s="461"/>
      <c r="E66" s="434">
        <v>0</v>
      </c>
      <c r="F66" s="461"/>
      <c r="G66" s="461"/>
      <c r="H66" s="436">
        <v>0</v>
      </c>
    </row>
    <row r="67" spans="1:8" ht="14.4" thickBot="1">
      <c r="A67" s="54">
        <v>42</v>
      </c>
      <c r="B67" s="55" t="s">
        <v>148</v>
      </c>
      <c r="C67" s="462">
        <v>-1928299.7433062643</v>
      </c>
      <c r="D67" s="462">
        <v>5007751.3299999991</v>
      </c>
      <c r="E67" s="463">
        <v>3079451.5866937349</v>
      </c>
      <c r="F67" s="462">
        <v>664191.30391780566</v>
      </c>
      <c r="G67" s="462">
        <v>0</v>
      </c>
      <c r="H67" s="464">
        <v>664191.30391780566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heetViews>
  <sheetFormatPr defaultColWidth="9.109375" defaultRowHeight="13.8"/>
  <cols>
    <col min="1" max="1" width="9.5546875" style="5" bestFit="1" customWidth="1"/>
    <col min="2" max="2" width="72.33203125" style="5" customWidth="1"/>
    <col min="3" max="8" width="12.6640625" style="5" customWidth="1"/>
    <col min="9" max="16384" width="9.109375" style="5"/>
  </cols>
  <sheetData>
    <row r="1" spans="1:8">
      <c r="A1" s="394" t="s">
        <v>31</v>
      </c>
      <c r="B1" s="395" t="str">
        <f>'1. key ratios '!B1</f>
        <v>JSC Isbank Georgia</v>
      </c>
    </row>
    <row r="2" spans="1:8">
      <c r="A2" s="394" t="s">
        <v>32</v>
      </c>
      <c r="B2" s="396">
        <f>'1. key ratios '!B2</f>
        <v>43100</v>
      </c>
    </row>
    <row r="3" spans="1:8">
      <c r="A3" s="4"/>
    </row>
    <row r="4" spans="1:8" ht="14.4" thickBot="1">
      <c r="A4" s="4" t="s">
        <v>75</v>
      </c>
      <c r="B4" s="4"/>
      <c r="C4" s="465"/>
      <c r="D4" s="465"/>
      <c r="E4" s="465"/>
      <c r="F4" s="466"/>
      <c r="G4" s="466"/>
      <c r="H4" s="467" t="s">
        <v>74</v>
      </c>
    </row>
    <row r="5" spans="1:8">
      <c r="A5" s="344" t="s">
        <v>7</v>
      </c>
      <c r="B5" s="346" t="s">
        <v>351</v>
      </c>
      <c r="C5" s="422" t="s">
        <v>69</v>
      </c>
      <c r="D5" s="423"/>
      <c r="E5" s="424"/>
      <c r="F5" s="422" t="s">
        <v>73</v>
      </c>
      <c r="G5" s="423"/>
      <c r="H5" s="425"/>
    </row>
    <row r="6" spans="1:8">
      <c r="A6" s="345"/>
      <c r="B6" s="347"/>
      <c r="C6" s="426" t="s">
        <v>298</v>
      </c>
      <c r="D6" s="426" t="s">
        <v>123</v>
      </c>
      <c r="E6" s="426" t="s">
        <v>110</v>
      </c>
      <c r="F6" s="426" t="s">
        <v>298</v>
      </c>
      <c r="G6" s="426" t="s">
        <v>123</v>
      </c>
      <c r="H6" s="427" t="s">
        <v>110</v>
      </c>
    </row>
    <row r="7" spans="1:8" s="16" customFormat="1" ht="14.4">
      <c r="A7" s="183">
        <v>1</v>
      </c>
      <c r="B7" s="184" t="s">
        <v>385</v>
      </c>
      <c r="C7" s="456">
        <v>1176339.76</v>
      </c>
      <c r="D7" s="456">
        <v>8475883.9199999999</v>
      </c>
      <c r="E7" s="456">
        <v>9652223.6799999997</v>
      </c>
      <c r="F7" s="456">
        <v>1593782.7800000003</v>
      </c>
      <c r="G7" s="456">
        <v>8612777.5</v>
      </c>
      <c r="H7" s="436">
        <v>10206560.280000001</v>
      </c>
    </row>
    <row r="8" spans="1:8" s="16" customFormat="1" ht="14.4">
      <c r="A8" s="183">
        <v>1.1000000000000001</v>
      </c>
      <c r="B8" s="232" t="s">
        <v>316</v>
      </c>
      <c r="C8" s="468">
        <v>1081100</v>
      </c>
      <c r="D8" s="468">
        <v>8462922.9199999999</v>
      </c>
      <c r="E8" s="456">
        <v>9544022.9199999999</v>
      </c>
      <c r="F8" s="468">
        <v>1284560</v>
      </c>
      <c r="G8" s="468">
        <v>8439326.3399999999</v>
      </c>
      <c r="H8" s="436">
        <v>9723886.3399999999</v>
      </c>
    </row>
    <row r="9" spans="1:8" s="16" customFormat="1" ht="14.4">
      <c r="A9" s="183">
        <v>1.2</v>
      </c>
      <c r="B9" s="232" t="s">
        <v>317</v>
      </c>
      <c r="C9" s="468"/>
      <c r="D9" s="468"/>
      <c r="E9" s="456">
        <v>0</v>
      </c>
      <c r="F9" s="468"/>
      <c r="G9" s="468"/>
      <c r="H9" s="436">
        <v>0</v>
      </c>
    </row>
    <row r="10" spans="1:8" s="16" customFormat="1" ht="14.4">
      <c r="A10" s="183">
        <v>1.3</v>
      </c>
      <c r="B10" s="232" t="s">
        <v>318</v>
      </c>
      <c r="C10" s="468">
        <v>95239.760000000009</v>
      </c>
      <c r="D10" s="468">
        <v>12961.000000000004</v>
      </c>
      <c r="E10" s="456">
        <v>108200.76000000001</v>
      </c>
      <c r="F10" s="468">
        <v>309222.78000000038</v>
      </c>
      <c r="G10" s="468">
        <v>173451.15999999997</v>
      </c>
      <c r="H10" s="436">
        <v>482673.94000000035</v>
      </c>
    </row>
    <row r="11" spans="1:8" s="16" customFormat="1" ht="14.4">
      <c r="A11" s="183">
        <v>1.4</v>
      </c>
      <c r="B11" s="232" t="s">
        <v>299</v>
      </c>
      <c r="C11" s="468"/>
      <c r="D11" s="468"/>
      <c r="E11" s="456">
        <v>0</v>
      </c>
      <c r="F11" s="468"/>
      <c r="G11" s="468"/>
      <c r="H11" s="436">
        <v>0</v>
      </c>
    </row>
    <row r="12" spans="1:8" s="16" customFormat="1" ht="29.25" customHeight="1">
      <c r="A12" s="183">
        <v>2</v>
      </c>
      <c r="B12" s="186" t="s">
        <v>320</v>
      </c>
      <c r="C12" s="456"/>
      <c r="D12" s="456"/>
      <c r="E12" s="456">
        <v>0</v>
      </c>
      <c r="F12" s="456"/>
      <c r="G12" s="456"/>
      <c r="H12" s="436">
        <v>0</v>
      </c>
    </row>
    <row r="13" spans="1:8" s="16" customFormat="1" ht="19.95" customHeight="1">
      <c r="A13" s="183">
        <v>3</v>
      </c>
      <c r="B13" s="186" t="s">
        <v>319</v>
      </c>
      <c r="C13" s="456">
        <v>0</v>
      </c>
      <c r="D13" s="456">
        <v>0</v>
      </c>
      <c r="E13" s="456">
        <v>0</v>
      </c>
      <c r="F13" s="456">
        <v>0</v>
      </c>
      <c r="G13" s="456">
        <v>0</v>
      </c>
      <c r="H13" s="436">
        <v>0</v>
      </c>
    </row>
    <row r="14" spans="1:8" s="16" customFormat="1" ht="14.4">
      <c r="A14" s="183">
        <v>3.1</v>
      </c>
      <c r="B14" s="233" t="s">
        <v>300</v>
      </c>
      <c r="C14" s="468"/>
      <c r="D14" s="468"/>
      <c r="E14" s="456">
        <v>0</v>
      </c>
      <c r="F14" s="468"/>
      <c r="G14" s="468"/>
      <c r="H14" s="436">
        <v>0</v>
      </c>
    </row>
    <row r="15" spans="1:8" s="16" customFormat="1" ht="14.4">
      <c r="A15" s="183">
        <v>3.2</v>
      </c>
      <c r="B15" s="233" t="s">
        <v>301</v>
      </c>
      <c r="C15" s="468"/>
      <c r="D15" s="468"/>
      <c r="E15" s="456">
        <v>0</v>
      </c>
      <c r="F15" s="468"/>
      <c r="G15" s="468"/>
      <c r="H15" s="436">
        <v>0</v>
      </c>
    </row>
    <row r="16" spans="1:8" s="16" customFormat="1" ht="14.4">
      <c r="A16" s="183">
        <v>4</v>
      </c>
      <c r="B16" s="236" t="s">
        <v>330</v>
      </c>
      <c r="C16" s="456">
        <v>0</v>
      </c>
      <c r="D16" s="456">
        <v>67140974.015699998</v>
      </c>
      <c r="E16" s="456">
        <v>67140974.015699998</v>
      </c>
      <c r="F16" s="456">
        <v>0</v>
      </c>
      <c r="G16" s="456">
        <v>110759054.52291401</v>
      </c>
      <c r="H16" s="436">
        <v>110759054.52291401</v>
      </c>
    </row>
    <row r="17" spans="1:8" s="16" customFormat="1" ht="14.4">
      <c r="A17" s="183">
        <v>4.0999999999999996</v>
      </c>
      <c r="B17" s="233" t="s">
        <v>321</v>
      </c>
      <c r="C17" s="468"/>
      <c r="D17" s="468">
        <v>65994396</v>
      </c>
      <c r="E17" s="456">
        <v>65994396</v>
      </c>
      <c r="F17" s="468"/>
      <c r="G17" s="468">
        <v>110193694.52291401</v>
      </c>
      <c r="H17" s="436">
        <v>110193694.52291401</v>
      </c>
    </row>
    <row r="18" spans="1:8" s="16" customFormat="1" ht="14.4">
      <c r="A18" s="183">
        <v>4.2</v>
      </c>
      <c r="B18" s="233" t="s">
        <v>315</v>
      </c>
      <c r="C18" s="468"/>
      <c r="D18" s="468">
        <v>1146578.0157000001</v>
      </c>
      <c r="E18" s="456">
        <v>1146578.0157000001</v>
      </c>
      <c r="F18" s="468"/>
      <c r="G18" s="468">
        <v>565360</v>
      </c>
      <c r="H18" s="436">
        <v>565360</v>
      </c>
    </row>
    <row r="19" spans="1:8" s="16" customFormat="1" ht="14.4">
      <c r="A19" s="183">
        <v>5</v>
      </c>
      <c r="B19" s="186" t="s">
        <v>329</v>
      </c>
      <c r="C19" s="456">
        <v>33600</v>
      </c>
      <c r="D19" s="456">
        <v>469832518.33981562</v>
      </c>
      <c r="E19" s="456">
        <v>469866118.33981562</v>
      </c>
      <c r="F19" s="456">
        <v>10156400</v>
      </c>
      <c r="G19" s="456">
        <v>705371760.50510216</v>
      </c>
      <c r="H19" s="436">
        <v>715528160.50510216</v>
      </c>
    </row>
    <row r="20" spans="1:8" s="16" customFormat="1" ht="14.4">
      <c r="A20" s="183">
        <v>5.0999999999999996</v>
      </c>
      <c r="B20" s="234" t="s">
        <v>304</v>
      </c>
      <c r="C20" s="468">
        <v>33600</v>
      </c>
      <c r="D20" s="468">
        <v>50173517.885919988</v>
      </c>
      <c r="E20" s="456">
        <v>50207117.885919988</v>
      </c>
      <c r="F20" s="468">
        <v>32000</v>
      </c>
      <c r="G20" s="468">
        <v>135187451.52588001</v>
      </c>
      <c r="H20" s="436">
        <v>135219451.52588001</v>
      </c>
    </row>
    <row r="21" spans="1:8" s="16" customFormat="1" ht="14.4">
      <c r="A21" s="183">
        <v>5.2</v>
      </c>
      <c r="B21" s="234" t="s">
        <v>303</v>
      </c>
      <c r="C21" s="468"/>
      <c r="D21" s="468"/>
      <c r="E21" s="456">
        <v>0</v>
      </c>
      <c r="F21" s="468"/>
      <c r="G21" s="468"/>
      <c r="H21" s="436">
        <v>0</v>
      </c>
    </row>
    <row r="22" spans="1:8" s="16" customFormat="1" ht="14.4">
      <c r="A22" s="183">
        <v>5.3</v>
      </c>
      <c r="B22" s="234" t="s">
        <v>302</v>
      </c>
      <c r="C22" s="469">
        <v>0</v>
      </c>
      <c r="D22" s="469">
        <v>230092073.71927634</v>
      </c>
      <c r="E22" s="456">
        <v>230092073.71927634</v>
      </c>
      <c r="F22" s="469">
        <v>0</v>
      </c>
      <c r="G22" s="469">
        <v>420183128.52264869</v>
      </c>
      <c r="H22" s="436">
        <v>420183128.52264869</v>
      </c>
    </row>
    <row r="23" spans="1:8" s="16" customFormat="1" ht="14.4">
      <c r="A23" s="183" t="s">
        <v>16</v>
      </c>
      <c r="B23" s="187" t="s">
        <v>76</v>
      </c>
      <c r="C23" s="468"/>
      <c r="D23" s="468">
        <v>18416547.236961063</v>
      </c>
      <c r="E23" s="456">
        <v>18416547.236961063</v>
      </c>
      <c r="F23" s="468"/>
      <c r="G23" s="468">
        <v>17362056.295325577</v>
      </c>
      <c r="H23" s="436">
        <v>17362056.295325577</v>
      </c>
    </row>
    <row r="24" spans="1:8" s="16" customFormat="1" ht="14.4">
      <c r="A24" s="183" t="s">
        <v>17</v>
      </c>
      <c r="B24" s="187" t="s">
        <v>77</v>
      </c>
      <c r="C24" s="468"/>
      <c r="D24" s="468">
        <v>182830759.28715187</v>
      </c>
      <c r="E24" s="456">
        <v>182830759.28715187</v>
      </c>
      <c r="F24" s="468"/>
      <c r="G24" s="468">
        <v>372072764.34675485</v>
      </c>
      <c r="H24" s="436">
        <v>372072764.34675485</v>
      </c>
    </row>
    <row r="25" spans="1:8" s="16" customFormat="1" ht="14.4">
      <c r="A25" s="183" t="s">
        <v>18</v>
      </c>
      <c r="B25" s="187" t="s">
        <v>78</v>
      </c>
      <c r="C25" s="468"/>
      <c r="D25" s="468">
        <v>1503703.1387624899</v>
      </c>
      <c r="E25" s="456">
        <v>1503703.1387624899</v>
      </c>
      <c r="F25" s="468"/>
      <c r="G25" s="468">
        <v>1758799</v>
      </c>
      <c r="H25" s="436">
        <v>1758799</v>
      </c>
    </row>
    <row r="26" spans="1:8" s="16" customFormat="1" ht="14.4">
      <c r="A26" s="183" t="s">
        <v>19</v>
      </c>
      <c r="B26" s="187" t="s">
        <v>79</v>
      </c>
      <c r="C26" s="468"/>
      <c r="D26" s="468">
        <v>27229465.303101946</v>
      </c>
      <c r="E26" s="456">
        <v>27229465.303101946</v>
      </c>
      <c r="F26" s="468"/>
      <c r="G26" s="468">
        <v>28903451.480568312</v>
      </c>
      <c r="H26" s="436">
        <v>28903451.480568312</v>
      </c>
    </row>
    <row r="27" spans="1:8" s="16" customFormat="1" ht="14.4">
      <c r="A27" s="183" t="s">
        <v>20</v>
      </c>
      <c r="B27" s="187" t="s">
        <v>80</v>
      </c>
      <c r="C27" s="468"/>
      <c r="D27" s="468">
        <v>111598.75329895178</v>
      </c>
      <c r="E27" s="456">
        <v>111598.75329895178</v>
      </c>
      <c r="F27" s="468"/>
      <c r="G27" s="468">
        <v>86057.4</v>
      </c>
      <c r="H27" s="436">
        <v>86057.4</v>
      </c>
    </row>
    <row r="28" spans="1:8" s="16" customFormat="1" ht="14.4">
      <c r="A28" s="183">
        <v>5.4</v>
      </c>
      <c r="B28" s="234" t="s">
        <v>305</v>
      </c>
      <c r="C28" s="468"/>
      <c r="D28" s="468">
        <v>675941.71068373695</v>
      </c>
      <c r="E28" s="456">
        <v>675941.71068373695</v>
      </c>
      <c r="F28" s="468"/>
      <c r="G28" s="468">
        <v>649616.08612267673</v>
      </c>
      <c r="H28" s="436">
        <v>649616.08612267673</v>
      </c>
    </row>
    <row r="29" spans="1:8" s="16" customFormat="1" ht="14.4">
      <c r="A29" s="183">
        <v>5.5</v>
      </c>
      <c r="B29" s="234" t="s">
        <v>306</v>
      </c>
      <c r="C29" s="468"/>
      <c r="D29" s="468">
        <v>9032980.4914344084</v>
      </c>
      <c r="E29" s="456">
        <v>9032980.4914344084</v>
      </c>
      <c r="F29" s="468">
        <v>10124400</v>
      </c>
      <c r="G29" s="468">
        <v>135501320.17269403</v>
      </c>
      <c r="H29" s="436">
        <v>145625720.17269403</v>
      </c>
    </row>
    <row r="30" spans="1:8" s="16" customFormat="1" ht="14.4">
      <c r="A30" s="183">
        <v>5.6</v>
      </c>
      <c r="B30" s="234" t="s">
        <v>307</v>
      </c>
      <c r="C30" s="468"/>
      <c r="D30" s="468">
        <v>0</v>
      </c>
      <c r="E30" s="456">
        <v>0</v>
      </c>
      <c r="F30" s="468"/>
      <c r="G30" s="468">
        <v>0</v>
      </c>
      <c r="H30" s="436">
        <v>0</v>
      </c>
    </row>
    <row r="31" spans="1:8" s="16" customFormat="1" ht="14.4">
      <c r="A31" s="183">
        <v>5.7</v>
      </c>
      <c r="B31" s="234" t="s">
        <v>80</v>
      </c>
      <c r="C31" s="468"/>
      <c r="D31" s="468">
        <v>179858004.53250107</v>
      </c>
      <c r="E31" s="456">
        <v>179858004.53250107</v>
      </c>
      <c r="F31" s="468"/>
      <c r="G31" s="468">
        <v>13850244.197756771</v>
      </c>
      <c r="H31" s="436">
        <v>13850244.197756771</v>
      </c>
    </row>
    <row r="32" spans="1:8" s="16" customFormat="1" ht="14.4">
      <c r="A32" s="183">
        <v>6</v>
      </c>
      <c r="B32" s="186" t="s">
        <v>335</v>
      </c>
      <c r="C32" s="456">
        <v>0</v>
      </c>
      <c r="D32" s="456">
        <v>0</v>
      </c>
      <c r="E32" s="456">
        <v>0</v>
      </c>
      <c r="F32" s="456">
        <v>0</v>
      </c>
      <c r="G32" s="456">
        <v>0</v>
      </c>
      <c r="H32" s="436">
        <v>0</v>
      </c>
    </row>
    <row r="33" spans="1:8" s="16" customFormat="1" ht="14.4">
      <c r="A33" s="183">
        <v>6.1</v>
      </c>
      <c r="B33" s="235" t="s">
        <v>325</v>
      </c>
      <c r="C33" s="468"/>
      <c r="D33" s="468"/>
      <c r="E33" s="456">
        <v>0</v>
      </c>
      <c r="F33" s="468"/>
      <c r="G33" s="468"/>
      <c r="H33" s="436">
        <v>0</v>
      </c>
    </row>
    <row r="34" spans="1:8" s="16" customFormat="1" ht="14.4">
      <c r="A34" s="183">
        <v>6.2</v>
      </c>
      <c r="B34" s="235" t="s">
        <v>326</v>
      </c>
      <c r="C34" s="468"/>
      <c r="D34" s="468"/>
      <c r="E34" s="456">
        <v>0</v>
      </c>
      <c r="F34" s="468"/>
      <c r="G34" s="468"/>
      <c r="H34" s="436">
        <v>0</v>
      </c>
    </row>
    <row r="35" spans="1:8" s="16" customFormat="1" ht="14.4">
      <c r="A35" s="183">
        <v>6.3</v>
      </c>
      <c r="B35" s="235" t="s">
        <v>322</v>
      </c>
      <c r="C35" s="468"/>
      <c r="D35" s="468"/>
      <c r="E35" s="456">
        <v>0</v>
      </c>
      <c r="F35" s="468"/>
      <c r="G35" s="468"/>
      <c r="H35" s="436">
        <v>0</v>
      </c>
    </row>
    <row r="36" spans="1:8" s="16" customFormat="1" ht="14.4">
      <c r="A36" s="183">
        <v>6.4</v>
      </c>
      <c r="B36" s="235" t="s">
        <v>323</v>
      </c>
      <c r="C36" s="468"/>
      <c r="D36" s="468"/>
      <c r="E36" s="456">
        <v>0</v>
      </c>
      <c r="F36" s="468"/>
      <c r="G36" s="468"/>
      <c r="H36" s="436">
        <v>0</v>
      </c>
    </row>
    <row r="37" spans="1:8" s="16" customFormat="1" ht="14.4">
      <c r="A37" s="183">
        <v>6.5</v>
      </c>
      <c r="B37" s="235" t="s">
        <v>324</v>
      </c>
      <c r="C37" s="468"/>
      <c r="D37" s="468"/>
      <c r="E37" s="456">
        <v>0</v>
      </c>
      <c r="F37" s="468"/>
      <c r="G37" s="468"/>
      <c r="H37" s="436">
        <v>0</v>
      </c>
    </row>
    <row r="38" spans="1:8" s="16" customFormat="1" ht="14.4">
      <c r="A38" s="183">
        <v>6.6</v>
      </c>
      <c r="B38" s="235" t="s">
        <v>327</v>
      </c>
      <c r="C38" s="468"/>
      <c r="D38" s="468"/>
      <c r="E38" s="456">
        <v>0</v>
      </c>
      <c r="F38" s="468"/>
      <c r="G38" s="468"/>
      <c r="H38" s="436">
        <v>0</v>
      </c>
    </row>
    <row r="39" spans="1:8" s="16" customFormat="1" ht="14.4">
      <c r="A39" s="183">
        <v>6.7</v>
      </c>
      <c r="B39" s="235" t="s">
        <v>328</v>
      </c>
      <c r="C39" s="468"/>
      <c r="D39" s="468"/>
      <c r="E39" s="456">
        <v>0</v>
      </c>
      <c r="F39" s="468"/>
      <c r="G39" s="468"/>
      <c r="H39" s="436">
        <v>0</v>
      </c>
    </row>
    <row r="40" spans="1:8" s="16" customFormat="1" ht="14.4">
      <c r="A40" s="183">
        <v>7</v>
      </c>
      <c r="B40" s="186" t="s">
        <v>331</v>
      </c>
      <c r="C40" s="456">
        <v>22922.921176470583</v>
      </c>
      <c r="D40" s="456">
        <v>42387.639999999992</v>
      </c>
      <c r="E40" s="456">
        <v>65310.561176470575</v>
      </c>
      <c r="F40" s="456">
        <v>0</v>
      </c>
      <c r="G40" s="456">
        <v>0</v>
      </c>
      <c r="H40" s="436">
        <v>0</v>
      </c>
    </row>
    <row r="41" spans="1:8" s="16" customFormat="1" ht="14.4">
      <c r="A41" s="183">
        <v>7.1</v>
      </c>
      <c r="B41" s="185" t="s">
        <v>332</v>
      </c>
      <c r="C41" s="468"/>
      <c r="D41" s="468"/>
      <c r="E41" s="456">
        <v>0</v>
      </c>
      <c r="F41" s="468"/>
      <c r="G41" s="468"/>
      <c r="H41" s="436">
        <v>0</v>
      </c>
    </row>
    <row r="42" spans="1:8" s="16" customFormat="1" ht="26.4">
      <c r="A42" s="183">
        <v>7.2</v>
      </c>
      <c r="B42" s="185" t="s">
        <v>333</v>
      </c>
      <c r="C42" s="468"/>
      <c r="D42" s="468"/>
      <c r="E42" s="456">
        <v>0</v>
      </c>
      <c r="F42" s="468"/>
      <c r="G42" s="468"/>
      <c r="H42" s="436">
        <v>0</v>
      </c>
    </row>
    <row r="43" spans="1:8" s="16" customFormat="1" ht="26.4">
      <c r="A43" s="183">
        <v>7.3</v>
      </c>
      <c r="B43" s="185" t="s">
        <v>336</v>
      </c>
      <c r="C43" s="468"/>
      <c r="D43" s="468"/>
      <c r="E43" s="456">
        <v>0</v>
      </c>
      <c r="F43" s="468"/>
      <c r="G43" s="468"/>
      <c r="H43" s="436">
        <v>0</v>
      </c>
    </row>
    <row r="44" spans="1:8" s="16" customFormat="1" ht="26.4">
      <c r="A44" s="183">
        <v>7.4</v>
      </c>
      <c r="B44" s="185" t="s">
        <v>337</v>
      </c>
      <c r="C44" s="468">
        <v>22922.921176470583</v>
      </c>
      <c r="D44" s="468">
        <v>42387.639999999992</v>
      </c>
      <c r="E44" s="456">
        <v>65310.561176470575</v>
      </c>
      <c r="F44" s="468"/>
      <c r="G44" s="468"/>
      <c r="H44" s="436">
        <v>0</v>
      </c>
    </row>
    <row r="45" spans="1:8" s="16" customFormat="1" ht="14.4">
      <c r="A45" s="183">
        <v>8</v>
      </c>
      <c r="B45" s="186" t="s">
        <v>314</v>
      </c>
      <c r="C45" s="456">
        <v>21950</v>
      </c>
      <c r="D45" s="456">
        <v>2288520.9419889981</v>
      </c>
      <c r="E45" s="456">
        <v>2310470.9419889981</v>
      </c>
      <c r="F45" s="456">
        <v>0</v>
      </c>
      <c r="G45" s="456">
        <v>0</v>
      </c>
      <c r="H45" s="436">
        <v>0</v>
      </c>
    </row>
    <row r="46" spans="1:8" s="16" customFormat="1" ht="14.4">
      <c r="A46" s="183">
        <v>8.1</v>
      </c>
      <c r="B46" s="233" t="s">
        <v>338</v>
      </c>
      <c r="C46" s="468"/>
      <c r="D46" s="468"/>
      <c r="E46" s="456">
        <v>0</v>
      </c>
      <c r="F46" s="468"/>
      <c r="G46" s="468"/>
      <c r="H46" s="436">
        <v>0</v>
      </c>
    </row>
    <row r="47" spans="1:8" s="16" customFormat="1" ht="14.4">
      <c r="A47" s="183">
        <v>8.1999999999999993</v>
      </c>
      <c r="B47" s="233" t="s">
        <v>339</v>
      </c>
      <c r="C47" s="468">
        <v>17000</v>
      </c>
      <c r="D47" s="468">
        <v>1084206.3956293126</v>
      </c>
      <c r="E47" s="456">
        <v>1101206.3956293126</v>
      </c>
      <c r="F47" s="468"/>
      <c r="G47" s="468"/>
      <c r="H47" s="436">
        <v>0</v>
      </c>
    </row>
    <row r="48" spans="1:8" s="16" customFormat="1" ht="14.4">
      <c r="A48" s="183">
        <v>8.3000000000000007</v>
      </c>
      <c r="B48" s="233" t="s">
        <v>340</v>
      </c>
      <c r="C48" s="468">
        <v>3450</v>
      </c>
      <c r="D48" s="468">
        <v>617590.1098494539</v>
      </c>
      <c r="E48" s="456">
        <v>621040.1098494539</v>
      </c>
      <c r="F48" s="468"/>
      <c r="G48" s="468"/>
      <c r="H48" s="436">
        <v>0</v>
      </c>
    </row>
    <row r="49" spans="1:8" s="16" customFormat="1" ht="14.4">
      <c r="A49" s="183">
        <v>8.4</v>
      </c>
      <c r="B49" s="233" t="s">
        <v>341</v>
      </c>
      <c r="C49" s="468">
        <v>1200</v>
      </c>
      <c r="D49" s="468">
        <v>319326.11151023157</v>
      </c>
      <c r="E49" s="456">
        <v>320526.11151023157</v>
      </c>
      <c r="F49" s="468"/>
      <c r="G49" s="468"/>
      <c r="H49" s="436">
        <v>0</v>
      </c>
    </row>
    <row r="50" spans="1:8" s="16" customFormat="1" ht="14.4">
      <c r="A50" s="183">
        <v>8.5</v>
      </c>
      <c r="B50" s="233" t="s">
        <v>342</v>
      </c>
      <c r="C50" s="468">
        <v>300</v>
      </c>
      <c r="D50" s="468">
        <v>178265.55000000002</v>
      </c>
      <c r="E50" s="456">
        <v>178565.55000000002</v>
      </c>
      <c r="F50" s="468"/>
      <c r="G50" s="468"/>
      <c r="H50" s="436">
        <v>0</v>
      </c>
    </row>
    <row r="51" spans="1:8" s="16" customFormat="1" ht="14.4">
      <c r="A51" s="183">
        <v>8.6</v>
      </c>
      <c r="B51" s="233" t="s">
        <v>343</v>
      </c>
      <c r="C51" s="468"/>
      <c r="D51" s="468">
        <v>89132.775000000009</v>
      </c>
      <c r="E51" s="456">
        <v>89132.775000000009</v>
      </c>
      <c r="F51" s="468"/>
      <c r="G51" s="468"/>
      <c r="H51" s="436">
        <v>0</v>
      </c>
    </row>
    <row r="52" spans="1:8" s="16" customFormat="1" ht="14.4">
      <c r="A52" s="183">
        <v>8.6999999999999993</v>
      </c>
      <c r="B52" s="233" t="s">
        <v>344</v>
      </c>
      <c r="C52" s="468"/>
      <c r="D52" s="468"/>
      <c r="E52" s="456">
        <v>0</v>
      </c>
      <c r="F52" s="468"/>
      <c r="G52" s="468"/>
      <c r="H52" s="436">
        <v>0</v>
      </c>
    </row>
    <row r="53" spans="1:8" s="16" customFormat="1" ht="15" thickBot="1">
      <c r="A53" s="188">
        <v>9</v>
      </c>
      <c r="B53" s="189" t="s">
        <v>334</v>
      </c>
      <c r="C53" s="470">
        <v>0</v>
      </c>
      <c r="D53" s="470">
        <v>0</v>
      </c>
      <c r="E53" s="470">
        <v>0</v>
      </c>
      <c r="F53" s="470">
        <v>0</v>
      </c>
      <c r="G53" s="470">
        <v>0</v>
      </c>
      <c r="H53" s="464">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1" sqref="B1:B2"/>
    </sheetView>
  </sheetViews>
  <sheetFormatPr defaultColWidth="9.109375" defaultRowHeight="13.2"/>
  <cols>
    <col min="1" max="1" width="9.5546875" style="4" bestFit="1" customWidth="1"/>
    <col min="2" max="2" width="93.5546875" style="4" customWidth="1"/>
    <col min="3" max="4" width="12.6640625" style="4" customWidth="1"/>
    <col min="5" max="11" width="9.6640625" style="35" customWidth="1"/>
    <col min="12" max="16384" width="9.109375" style="35"/>
  </cols>
  <sheetData>
    <row r="1" spans="1:8">
      <c r="A1" s="394" t="s">
        <v>31</v>
      </c>
      <c r="B1" s="395" t="str">
        <f>'1. key ratios '!B1</f>
        <v>JSC Isbank Georgia</v>
      </c>
      <c r="C1" s="3"/>
    </row>
    <row r="2" spans="1:8">
      <c r="A2" s="394" t="s">
        <v>32</v>
      </c>
      <c r="B2" s="396">
        <f>'1. key ratios '!B2</f>
        <v>43100</v>
      </c>
      <c r="C2" s="6"/>
      <c r="D2" s="7"/>
      <c r="E2" s="56"/>
      <c r="F2" s="56"/>
      <c r="G2" s="56"/>
      <c r="H2" s="56"/>
    </row>
    <row r="3" spans="1:8">
      <c r="A3" s="2"/>
      <c r="B3" s="3"/>
      <c r="C3" s="6"/>
      <c r="D3" s="7"/>
      <c r="E3" s="56"/>
      <c r="F3" s="56"/>
      <c r="G3" s="56"/>
      <c r="H3" s="56"/>
    </row>
    <row r="4" spans="1:8" ht="15" customHeight="1" thickBot="1">
      <c r="A4" s="7" t="s">
        <v>206</v>
      </c>
      <c r="B4" s="135" t="s">
        <v>308</v>
      </c>
      <c r="D4" s="473" t="s">
        <v>74</v>
      </c>
    </row>
    <row r="5" spans="1:8" ht="15" customHeight="1">
      <c r="A5" s="218" t="s">
        <v>7</v>
      </c>
      <c r="B5" s="219"/>
      <c r="C5" s="471" t="str">
        <f>'1. key ratios '!C5</f>
        <v xml:space="preserve"> 4Q 2017</v>
      </c>
      <c r="D5" s="472" t="str">
        <f>'1. key ratios '!D5</f>
        <v xml:space="preserve"> 3Q 2017</v>
      </c>
    </row>
    <row r="6" spans="1:8" ht="15" customHeight="1">
      <c r="A6" s="57">
        <v>1</v>
      </c>
      <c r="B6" s="333" t="s">
        <v>312</v>
      </c>
      <c r="C6" s="474">
        <v>166594682.44536495</v>
      </c>
      <c r="D6" s="475">
        <v>250764574.45297965</v>
      </c>
    </row>
    <row r="7" spans="1:8" ht="15" customHeight="1">
      <c r="A7" s="57">
        <v>1.1000000000000001</v>
      </c>
      <c r="B7" s="333" t="s">
        <v>205</v>
      </c>
      <c r="C7" s="476">
        <v>157281477.73536494</v>
      </c>
      <c r="D7" s="477">
        <v>203857067.08415338</v>
      </c>
    </row>
    <row r="8" spans="1:8" ht="13.8">
      <c r="A8" s="57" t="s">
        <v>15</v>
      </c>
      <c r="B8" s="333" t="s">
        <v>204</v>
      </c>
      <c r="C8" s="476"/>
      <c r="D8" s="477"/>
    </row>
    <row r="9" spans="1:8" ht="15" customHeight="1">
      <c r="A9" s="57">
        <v>1.2</v>
      </c>
      <c r="B9" s="334" t="s">
        <v>203</v>
      </c>
      <c r="C9" s="476">
        <v>9313204.7100000009</v>
      </c>
      <c r="D9" s="477">
        <v>8659562.0700000003</v>
      </c>
    </row>
    <row r="10" spans="1:8" ht="15" customHeight="1">
      <c r="A10" s="57">
        <v>1.3</v>
      </c>
      <c r="B10" s="335" t="s">
        <v>444</v>
      </c>
      <c r="C10" s="478"/>
      <c r="D10" s="477">
        <v>38247945.29882627</v>
      </c>
    </row>
    <row r="11" spans="1:8" ht="15" customHeight="1">
      <c r="A11" s="57">
        <v>1.4</v>
      </c>
      <c r="B11" s="333" t="s">
        <v>29</v>
      </c>
      <c r="C11" s="479"/>
      <c r="D11" s="477"/>
    </row>
    <row r="12" spans="1:8" ht="15" customHeight="1">
      <c r="A12" s="57">
        <v>2</v>
      </c>
      <c r="B12" s="333" t="s">
        <v>309</v>
      </c>
      <c r="C12" s="476">
        <v>2495223</v>
      </c>
      <c r="D12" s="477">
        <v>1983607</v>
      </c>
    </row>
    <row r="13" spans="1:8" ht="15" customHeight="1">
      <c r="A13" s="57">
        <v>3</v>
      </c>
      <c r="B13" s="333" t="s">
        <v>310</v>
      </c>
      <c r="C13" s="479">
        <v>7885874.0637703836</v>
      </c>
      <c r="D13" s="477">
        <v>7885874.0637703836</v>
      </c>
    </row>
    <row r="14" spans="1:8" ht="15" customHeight="1" thickBot="1">
      <c r="A14" s="59">
        <v>4</v>
      </c>
      <c r="B14" s="60" t="s">
        <v>311</v>
      </c>
      <c r="C14" s="480">
        <v>176975779.50913534</v>
      </c>
      <c r="D14" s="481">
        <v>260634055.51675004</v>
      </c>
    </row>
    <row r="15" spans="1:8">
      <c r="B15" s="63"/>
    </row>
    <row r="16" spans="1:8">
      <c r="B16" s="64"/>
    </row>
    <row r="17" spans="1:4" ht="39.6">
      <c r="B17" s="64" t="s">
        <v>445</v>
      </c>
    </row>
    <row r="18" spans="1:4" ht="10.199999999999999">
      <c r="A18" s="35"/>
      <c r="B18" s="35" t="s">
        <v>443</v>
      </c>
      <c r="C18" s="35"/>
      <c r="D18" s="35"/>
    </row>
    <row r="19" spans="1:4" ht="10.199999999999999">
      <c r="A19" s="35"/>
      <c r="B19" s="35"/>
      <c r="C19" s="35"/>
      <c r="D19" s="35"/>
    </row>
    <row r="20" spans="1:4" ht="10.199999999999999">
      <c r="A20" s="35"/>
      <c r="B20" s="35"/>
      <c r="C20" s="35"/>
      <c r="D20" s="35"/>
    </row>
    <row r="21" spans="1:4" ht="10.199999999999999">
      <c r="A21" s="35"/>
      <c r="B21" s="35"/>
      <c r="C21" s="35"/>
      <c r="D21" s="35"/>
    </row>
    <row r="22" spans="1:4" ht="10.199999999999999">
      <c r="A22" s="35"/>
      <c r="B22" s="35"/>
      <c r="C22" s="35"/>
      <c r="D22" s="35"/>
    </row>
    <row r="23" spans="1:4" ht="10.199999999999999">
      <c r="A23" s="35"/>
      <c r="B23" s="35"/>
      <c r="C23" s="35"/>
      <c r="D23" s="35"/>
    </row>
    <row r="24" spans="1:4" ht="10.199999999999999">
      <c r="A24" s="35"/>
      <c r="B24" s="35"/>
      <c r="C24" s="35"/>
      <c r="D24" s="35"/>
    </row>
    <row r="25" spans="1:4" ht="10.199999999999999">
      <c r="A25" s="35"/>
      <c r="B25" s="35"/>
      <c r="C25" s="35"/>
      <c r="D25" s="35"/>
    </row>
    <row r="26" spans="1:4" ht="10.199999999999999">
      <c r="A26" s="35"/>
      <c r="B26" s="35"/>
      <c r="C26" s="35"/>
      <c r="D26" s="35"/>
    </row>
    <row r="27" spans="1:4" ht="10.199999999999999">
      <c r="A27" s="35"/>
      <c r="B27" s="35"/>
      <c r="C27" s="35"/>
      <c r="D27" s="35"/>
    </row>
    <row r="28" spans="1:4" ht="10.199999999999999">
      <c r="A28" s="35"/>
      <c r="B28" s="35"/>
      <c r="C28" s="35"/>
      <c r="D28" s="35"/>
    </row>
    <row r="29" spans="1:4" ht="10.199999999999999">
      <c r="A29" s="35"/>
      <c r="B29" s="35"/>
      <c r="C29" s="35"/>
      <c r="D29" s="35"/>
    </row>
    <row r="30" spans="1:4" ht="10.199999999999999">
      <c r="A30" s="35"/>
      <c r="B30" s="35"/>
      <c r="C30" s="35"/>
      <c r="D30" s="3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sqref="A1:B2"/>
    </sheetView>
  </sheetViews>
  <sheetFormatPr defaultColWidth="9.109375" defaultRowHeight="13.8"/>
  <cols>
    <col min="1" max="1" width="9.5546875" style="4" bestFit="1" customWidth="1"/>
    <col min="2" max="2" width="90.44140625" style="4" bestFit="1" customWidth="1"/>
    <col min="3" max="3" width="9.109375" style="4"/>
    <col min="4" max="16384" width="9.109375" style="5"/>
  </cols>
  <sheetData>
    <row r="1" spans="1:8">
      <c r="A1" s="394" t="s">
        <v>31</v>
      </c>
      <c r="B1" s="395" t="str">
        <f>'1. key ratios '!B1</f>
        <v>JSC Isbank Georgia</v>
      </c>
    </row>
    <row r="2" spans="1:8">
      <c r="A2" s="394" t="s">
        <v>32</v>
      </c>
      <c r="B2" s="396">
        <f>'1. key ratios '!B2</f>
        <v>43100</v>
      </c>
    </row>
    <row r="4" spans="1:8" ht="16.5" customHeight="1" thickBot="1">
      <c r="A4" s="65" t="s">
        <v>81</v>
      </c>
      <c r="B4" s="66" t="s">
        <v>277</v>
      </c>
      <c r="C4" s="67"/>
    </row>
    <row r="5" spans="1:8">
      <c r="A5" s="68"/>
      <c r="B5" s="348" t="s">
        <v>82</v>
      </c>
      <c r="C5" s="349"/>
    </row>
    <row r="6" spans="1:8">
      <c r="A6" s="69">
        <v>1</v>
      </c>
      <c r="B6" s="70" t="s">
        <v>469</v>
      </c>
      <c r="C6" s="71"/>
    </row>
    <row r="7" spans="1:8">
      <c r="A7" s="69">
        <v>2</v>
      </c>
      <c r="B7" s="70" t="s">
        <v>470</v>
      </c>
      <c r="C7" s="71"/>
    </row>
    <row r="8" spans="1:8">
      <c r="A8" s="69">
        <v>3</v>
      </c>
      <c r="B8" s="70" t="s">
        <v>471</v>
      </c>
      <c r="C8" s="71"/>
    </row>
    <row r="9" spans="1:8">
      <c r="A9" s="69">
        <v>4</v>
      </c>
      <c r="B9" s="70" t="s">
        <v>472</v>
      </c>
      <c r="C9" s="71"/>
    </row>
    <row r="10" spans="1:8">
      <c r="A10" s="69">
        <v>5</v>
      </c>
      <c r="B10" s="70" t="s">
        <v>473</v>
      </c>
      <c r="C10" s="71"/>
    </row>
    <row r="11" spans="1:8">
      <c r="A11" s="69">
        <v>6</v>
      </c>
      <c r="B11" s="70" t="s">
        <v>474</v>
      </c>
      <c r="C11" s="71"/>
    </row>
    <row r="12" spans="1:8">
      <c r="A12" s="69">
        <v>7</v>
      </c>
      <c r="B12" s="70" t="s">
        <v>475</v>
      </c>
      <c r="C12" s="71"/>
      <c r="H12" s="72"/>
    </row>
    <row r="13" spans="1:8">
      <c r="A13" s="69">
        <v>8</v>
      </c>
      <c r="B13" s="70"/>
      <c r="C13" s="71"/>
    </row>
    <row r="14" spans="1:8">
      <c r="A14" s="69">
        <v>9</v>
      </c>
      <c r="B14" s="70"/>
      <c r="C14" s="71"/>
    </row>
    <row r="15" spans="1:8">
      <c r="A15" s="69">
        <v>10</v>
      </c>
      <c r="B15" s="70"/>
      <c r="C15" s="71"/>
    </row>
    <row r="16" spans="1:8">
      <c r="A16" s="69"/>
      <c r="B16" s="350"/>
      <c r="C16" s="351"/>
    </row>
    <row r="17" spans="1:3">
      <c r="A17" s="69"/>
      <c r="B17" s="352" t="s">
        <v>83</v>
      </c>
      <c r="C17" s="353"/>
    </row>
    <row r="18" spans="1:3">
      <c r="A18" s="69">
        <v>1</v>
      </c>
      <c r="B18" s="70" t="s">
        <v>462</v>
      </c>
      <c r="C18" s="73"/>
    </row>
    <row r="19" spans="1:3">
      <c r="A19" s="69">
        <v>2</v>
      </c>
      <c r="B19" s="70" t="s">
        <v>476</v>
      </c>
      <c r="C19" s="73"/>
    </row>
    <row r="20" spans="1:3">
      <c r="A20" s="69">
        <v>3</v>
      </c>
      <c r="B20" s="70" t="s">
        <v>477</v>
      </c>
      <c r="C20" s="73"/>
    </row>
    <row r="21" spans="1:3">
      <c r="A21" s="69">
        <v>4</v>
      </c>
      <c r="B21" s="70"/>
      <c r="C21" s="73"/>
    </row>
    <row r="22" spans="1:3">
      <c r="A22" s="69">
        <v>5</v>
      </c>
      <c r="B22" s="70"/>
      <c r="C22" s="73"/>
    </row>
    <row r="23" spans="1:3">
      <c r="A23" s="69">
        <v>6</v>
      </c>
      <c r="B23" s="70"/>
      <c r="C23" s="73"/>
    </row>
    <row r="24" spans="1:3">
      <c r="A24" s="69">
        <v>7</v>
      </c>
      <c r="B24" s="70"/>
      <c r="C24" s="73"/>
    </row>
    <row r="25" spans="1:3">
      <c r="A25" s="69">
        <v>8</v>
      </c>
      <c r="B25" s="70"/>
      <c r="C25" s="73"/>
    </row>
    <row r="26" spans="1:3">
      <c r="A26" s="69">
        <v>9</v>
      </c>
      <c r="B26" s="70"/>
      <c r="C26" s="73"/>
    </row>
    <row r="27" spans="1:3" ht="15.75" customHeight="1">
      <c r="A27" s="69">
        <v>10</v>
      </c>
      <c r="B27" s="70"/>
      <c r="C27" s="74"/>
    </row>
    <row r="28" spans="1:3" ht="15.75" customHeight="1">
      <c r="A28" s="69"/>
      <c r="B28" s="70"/>
      <c r="C28" s="74"/>
    </row>
    <row r="29" spans="1:3" ht="30" customHeight="1">
      <c r="A29" s="69"/>
      <c r="B29" s="352" t="s">
        <v>84</v>
      </c>
      <c r="C29" s="353"/>
    </row>
    <row r="30" spans="1:3">
      <c r="A30" s="69">
        <v>1</v>
      </c>
      <c r="B30" s="446" t="s">
        <v>478</v>
      </c>
      <c r="C30" s="447">
        <v>1</v>
      </c>
    </row>
    <row r="31" spans="1:3" ht="15.75" customHeight="1">
      <c r="A31" s="69"/>
      <c r="B31" s="70"/>
      <c r="C31" s="71"/>
    </row>
    <row r="32" spans="1:3" ht="29.25" customHeight="1">
      <c r="A32" s="69"/>
      <c r="B32" s="352" t="s">
        <v>85</v>
      </c>
      <c r="C32" s="353"/>
    </row>
    <row r="33" spans="1:3" ht="14.4">
      <c r="A33" s="69">
        <v>1</v>
      </c>
      <c r="B33" s="446" t="s">
        <v>479</v>
      </c>
      <c r="C33" s="448">
        <v>0.39950000000000002</v>
      </c>
    </row>
    <row r="34" spans="1:3" ht="15" thickBot="1">
      <c r="A34" s="75">
        <v>2</v>
      </c>
      <c r="B34" s="76" t="s">
        <v>480</v>
      </c>
      <c r="C34" s="449">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sqref="A1:B2"/>
    </sheetView>
  </sheetViews>
  <sheetFormatPr defaultColWidth="9.109375" defaultRowHeight="13.8"/>
  <cols>
    <col min="1" max="1" width="9.5546875" style="4" bestFit="1" customWidth="1"/>
    <col min="2" max="2" width="47.554687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7">
      <c r="A1" s="394" t="s">
        <v>31</v>
      </c>
      <c r="B1" s="395" t="str">
        <f>'1. key ratios '!B1</f>
        <v>JSC Isbank Georgia</v>
      </c>
      <c r="C1" s="89"/>
      <c r="D1" s="89"/>
      <c r="E1" s="89"/>
      <c r="F1" s="16"/>
    </row>
    <row r="2" spans="1:7" s="77" customFormat="1" ht="15.75" customHeight="1">
      <c r="A2" s="394" t="s">
        <v>32</v>
      </c>
      <c r="B2" s="396">
        <f>'1. key ratios '!B2</f>
        <v>43100</v>
      </c>
    </row>
    <row r="3" spans="1:7" s="77" customFormat="1" ht="15.75" customHeight="1">
      <c r="A3" s="259"/>
    </row>
    <row r="4" spans="1:7" s="77" customFormat="1" ht="15.75" customHeight="1" thickBot="1">
      <c r="A4" s="260" t="s">
        <v>210</v>
      </c>
      <c r="B4" s="358" t="s">
        <v>358</v>
      </c>
      <c r="C4" s="359"/>
      <c r="D4" s="359"/>
      <c r="E4" s="359"/>
    </row>
    <row r="5" spans="1:7" s="80" customFormat="1" ht="17.399999999999999" customHeight="1">
      <c r="A5" s="202"/>
      <c r="B5" s="203"/>
      <c r="C5" s="78" t="s">
        <v>0</v>
      </c>
      <c r="D5" s="78" t="s">
        <v>1</v>
      </c>
      <c r="E5" s="79" t="s">
        <v>2</v>
      </c>
    </row>
    <row r="6" spans="1:7" s="16" customFormat="1" ht="14.4" customHeight="1">
      <c r="A6" s="261"/>
      <c r="B6" s="354" t="s">
        <v>365</v>
      </c>
      <c r="C6" s="354" t="s">
        <v>94</v>
      </c>
      <c r="D6" s="356" t="s">
        <v>209</v>
      </c>
      <c r="E6" s="357"/>
      <c r="G6" s="5"/>
    </row>
    <row r="7" spans="1:7" s="16" customFormat="1" ht="99.6" customHeight="1">
      <c r="A7" s="261"/>
      <c r="B7" s="355"/>
      <c r="C7" s="354"/>
      <c r="D7" s="298" t="s">
        <v>208</v>
      </c>
      <c r="E7" s="299" t="s">
        <v>366</v>
      </c>
      <c r="G7" s="5"/>
    </row>
    <row r="8" spans="1:7">
      <c r="A8" s="262">
        <v>1</v>
      </c>
      <c r="B8" s="300" t="s">
        <v>36</v>
      </c>
      <c r="C8" s="301">
        <v>4249471.09</v>
      </c>
      <c r="D8" s="301"/>
      <c r="E8" s="302">
        <v>4249471.09</v>
      </c>
      <c r="F8" s="16"/>
    </row>
    <row r="9" spans="1:7">
      <c r="A9" s="262">
        <v>2</v>
      </c>
      <c r="B9" s="300" t="s">
        <v>37</v>
      </c>
      <c r="C9" s="301">
        <v>29426183.239999998</v>
      </c>
      <c r="D9" s="301"/>
      <c r="E9" s="302">
        <v>29426183.239999998</v>
      </c>
      <c r="F9" s="16"/>
    </row>
    <row r="10" spans="1:7">
      <c r="A10" s="262">
        <v>3</v>
      </c>
      <c r="B10" s="300" t="s">
        <v>38</v>
      </c>
      <c r="C10" s="301">
        <v>16798974.54315</v>
      </c>
      <c r="D10" s="301"/>
      <c r="E10" s="302">
        <v>16798974.54315</v>
      </c>
      <c r="F10" s="16"/>
    </row>
    <row r="11" spans="1:7">
      <c r="A11" s="262">
        <v>4</v>
      </c>
      <c r="B11" s="300" t="s">
        <v>39</v>
      </c>
      <c r="C11" s="301">
        <v>0</v>
      </c>
      <c r="D11" s="301"/>
      <c r="E11" s="302">
        <v>0</v>
      </c>
      <c r="F11" s="16"/>
    </row>
    <row r="12" spans="1:7">
      <c r="A12" s="262">
        <v>5</v>
      </c>
      <c r="B12" s="300" t="s">
        <v>40</v>
      </c>
      <c r="C12" s="301">
        <v>24891268.768840581</v>
      </c>
      <c r="D12" s="301"/>
      <c r="E12" s="302">
        <v>24891268.768840581</v>
      </c>
      <c r="F12" s="16"/>
    </row>
    <row r="13" spans="1:7">
      <c r="A13" s="262">
        <v>6.1</v>
      </c>
      <c r="B13" s="303" t="s">
        <v>41</v>
      </c>
      <c r="C13" s="304">
        <v>152562075.76000002</v>
      </c>
      <c r="D13" s="301"/>
      <c r="E13" s="302">
        <v>152562075.76000002</v>
      </c>
      <c r="F13" s="16"/>
    </row>
    <row r="14" spans="1:7">
      <c r="A14" s="262">
        <v>6.2</v>
      </c>
      <c r="B14" s="305" t="s">
        <v>42</v>
      </c>
      <c r="C14" s="304">
        <v>-4989979.4348000009</v>
      </c>
      <c r="D14" s="301"/>
      <c r="E14" s="302">
        <v>-4989979.4348000009</v>
      </c>
      <c r="F14" s="16"/>
    </row>
    <row r="15" spans="1:7">
      <c r="A15" s="262">
        <v>6</v>
      </c>
      <c r="B15" s="300" t="s">
        <v>43</v>
      </c>
      <c r="C15" s="301">
        <v>147572096.32520002</v>
      </c>
      <c r="D15" s="301"/>
      <c r="E15" s="302">
        <v>147572096.32520002</v>
      </c>
      <c r="F15" s="16"/>
    </row>
    <row r="16" spans="1:7">
      <c r="A16" s="262">
        <v>7</v>
      </c>
      <c r="B16" s="300" t="s">
        <v>44</v>
      </c>
      <c r="C16" s="301">
        <v>5757211.7217899989</v>
      </c>
      <c r="D16" s="301"/>
      <c r="E16" s="302">
        <v>5757211.7217899989</v>
      </c>
      <c r="F16" s="16"/>
    </row>
    <row r="17" spans="1:7">
      <c r="A17" s="262">
        <v>8</v>
      </c>
      <c r="B17" s="300" t="s">
        <v>207</v>
      </c>
      <c r="C17" s="301">
        <v>0</v>
      </c>
      <c r="D17" s="301"/>
      <c r="E17" s="302">
        <v>0</v>
      </c>
      <c r="F17" s="263"/>
      <c r="G17" s="83"/>
    </row>
    <row r="18" spans="1:7">
      <c r="A18" s="262">
        <v>9</v>
      </c>
      <c r="B18" s="300" t="s">
        <v>45</v>
      </c>
      <c r="C18" s="301">
        <v>0</v>
      </c>
      <c r="D18" s="301"/>
      <c r="E18" s="302">
        <v>0</v>
      </c>
      <c r="F18" s="16"/>
      <c r="G18" s="83"/>
    </row>
    <row r="19" spans="1:7">
      <c r="A19" s="262">
        <v>10</v>
      </c>
      <c r="B19" s="300" t="s">
        <v>46</v>
      </c>
      <c r="C19" s="301">
        <v>1871941.6</v>
      </c>
      <c r="D19" s="301"/>
      <c r="E19" s="302">
        <v>1871941.6</v>
      </c>
      <c r="F19" s="16"/>
      <c r="G19" s="83"/>
    </row>
    <row r="20" spans="1:7">
      <c r="A20" s="262">
        <v>11</v>
      </c>
      <c r="B20" s="300" t="s">
        <v>47</v>
      </c>
      <c r="C20" s="301">
        <v>3512099.8011980578</v>
      </c>
      <c r="D20" s="301"/>
      <c r="E20" s="302">
        <v>3512099.8011980578</v>
      </c>
      <c r="F20" s="16"/>
    </row>
    <row r="21" spans="1:7" ht="27" thickBot="1">
      <c r="A21" s="150"/>
      <c r="B21" s="264" t="s">
        <v>368</v>
      </c>
      <c r="C21" s="204">
        <f>SUM(C8:C12, C15:C20)</f>
        <v>234079247.09017864</v>
      </c>
      <c r="D21" s="204">
        <f>SUM(D8:D12, D15:D20)</f>
        <v>0</v>
      </c>
      <c r="E21" s="306">
        <f>SUM(E8:E12, E15:E20)</f>
        <v>234079247.09017864</v>
      </c>
    </row>
    <row r="22" spans="1:7">
      <c r="A22" s="5"/>
      <c r="B22" s="5"/>
      <c r="C22" s="5"/>
      <c r="D22" s="5"/>
      <c r="E22" s="5"/>
    </row>
    <row r="23" spans="1:7">
      <c r="A23" s="5"/>
      <c r="B23" s="5"/>
      <c r="C23" s="5"/>
      <c r="D23" s="5"/>
      <c r="E23" s="5"/>
    </row>
    <row r="25" spans="1:7" s="4" customFormat="1">
      <c r="B25" s="84"/>
      <c r="F25" s="5"/>
      <c r="G25" s="5"/>
    </row>
    <row r="26" spans="1:7" s="4" customFormat="1">
      <c r="B26" s="84"/>
      <c r="F26" s="5"/>
      <c r="G26" s="5"/>
    </row>
    <row r="27" spans="1:7" s="4" customFormat="1">
      <c r="B27" s="84"/>
      <c r="F27" s="5"/>
      <c r="G27" s="5"/>
    </row>
    <row r="28" spans="1:7" s="4" customFormat="1">
      <c r="B28" s="84"/>
      <c r="F28" s="5"/>
      <c r="G28" s="5"/>
    </row>
    <row r="29" spans="1:7" s="4" customFormat="1">
      <c r="B29" s="84"/>
      <c r="F29" s="5"/>
      <c r="G29" s="5"/>
    </row>
    <row r="30" spans="1:7" s="4" customFormat="1">
      <c r="B30" s="84"/>
      <c r="F30" s="5"/>
      <c r="G30" s="5"/>
    </row>
    <row r="31" spans="1:7" s="4" customFormat="1">
      <c r="B31" s="84"/>
      <c r="F31" s="5"/>
      <c r="G31" s="5"/>
    </row>
    <row r="32" spans="1:7" s="4" customFormat="1">
      <c r="B32" s="84"/>
      <c r="F32" s="5"/>
      <c r="G32" s="5"/>
    </row>
    <row r="33" spans="2:7" s="4" customFormat="1">
      <c r="B33" s="84"/>
      <c r="F33" s="5"/>
      <c r="G33" s="5"/>
    </row>
    <row r="34" spans="2:7" s="4" customFormat="1">
      <c r="B34" s="84"/>
      <c r="F34" s="5"/>
      <c r="G34" s="5"/>
    </row>
    <row r="35" spans="2:7" s="4" customFormat="1">
      <c r="B35" s="84"/>
      <c r="F35" s="5"/>
      <c r="G35" s="5"/>
    </row>
    <row r="36" spans="2:7" s="4" customFormat="1">
      <c r="B36" s="84"/>
      <c r="F36" s="5"/>
      <c r="G36" s="5"/>
    </row>
    <row r="37" spans="2:7" s="4" customFormat="1">
      <c r="B37" s="84"/>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sqref="A1:B2"/>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394" t="s">
        <v>31</v>
      </c>
      <c r="B1" s="395" t="str">
        <f>'1. key ratios '!B1</f>
        <v>JSC Isbank Georgia</v>
      </c>
    </row>
    <row r="2" spans="1:6" s="77" customFormat="1" ht="15.75" customHeight="1">
      <c r="A2" s="394" t="s">
        <v>32</v>
      </c>
      <c r="B2" s="396">
        <f>'1. key ratios '!B2</f>
        <v>43100</v>
      </c>
      <c r="C2" s="4"/>
      <c r="D2" s="4"/>
      <c r="E2" s="4"/>
      <c r="F2" s="4"/>
    </row>
    <row r="3" spans="1:6" s="77" customFormat="1" ht="15.75" customHeight="1">
      <c r="C3" s="4"/>
      <c r="D3" s="4"/>
      <c r="E3" s="4"/>
      <c r="F3" s="4"/>
    </row>
    <row r="4" spans="1:6" s="77" customFormat="1" ht="13.8" thickBot="1">
      <c r="A4" s="77" t="s">
        <v>86</v>
      </c>
      <c r="B4" s="265" t="s">
        <v>345</v>
      </c>
      <c r="C4" s="482" t="s">
        <v>74</v>
      </c>
      <c r="D4" s="4"/>
      <c r="E4" s="4"/>
      <c r="F4" s="4"/>
    </row>
    <row r="5" spans="1:6" ht="14.4">
      <c r="A5" s="209">
        <v>1</v>
      </c>
      <c r="B5" s="266" t="s">
        <v>367</v>
      </c>
      <c r="C5" s="483">
        <f>'7. LI1 '!E21</f>
        <v>234079247.09017864</v>
      </c>
    </row>
    <row r="6" spans="1:6" s="210" customFormat="1" ht="14.4">
      <c r="A6" s="85">
        <v>2.1</v>
      </c>
      <c r="B6" s="206" t="s">
        <v>346</v>
      </c>
      <c r="C6" s="484">
        <v>9652223.6799999997</v>
      </c>
    </row>
    <row r="7" spans="1:6" s="63" customFormat="1" ht="14.4" outlineLevel="1">
      <c r="A7" s="57">
        <v>2.2000000000000002</v>
      </c>
      <c r="B7" s="58" t="s">
        <v>347</v>
      </c>
      <c r="C7" s="485">
        <v>0</v>
      </c>
    </row>
    <row r="8" spans="1:6" s="63" customFormat="1" ht="14.4">
      <c r="A8" s="57">
        <v>3</v>
      </c>
      <c r="B8" s="207" t="s">
        <v>348</v>
      </c>
      <c r="C8" s="486">
        <f>SUM(C5:C7)</f>
        <v>243731470.77017865</v>
      </c>
    </row>
    <row r="9" spans="1:6" s="210" customFormat="1" ht="14.4">
      <c r="A9" s="85">
        <v>4</v>
      </c>
      <c r="B9" s="87" t="s">
        <v>89</v>
      </c>
      <c r="C9" s="487">
        <v>2314622.9218000001</v>
      </c>
    </row>
    <row r="10" spans="1:6" s="63" customFormat="1" ht="14.4" outlineLevel="1">
      <c r="A10" s="57">
        <v>5.0999999999999996</v>
      </c>
      <c r="B10" s="58" t="s">
        <v>349</v>
      </c>
      <c r="C10" s="488">
        <v>-54100.379999998899</v>
      </c>
    </row>
    <row r="11" spans="1:6" s="63" customFormat="1" ht="14.4" outlineLevel="1">
      <c r="A11" s="57">
        <v>5.2</v>
      </c>
      <c r="B11" s="58" t="s">
        <v>350</v>
      </c>
      <c r="C11" s="489"/>
    </row>
    <row r="12" spans="1:6" s="63" customFormat="1" ht="14.4">
      <c r="A12" s="57">
        <v>6</v>
      </c>
      <c r="B12" s="205" t="s">
        <v>88</v>
      </c>
      <c r="C12" s="489"/>
    </row>
    <row r="13" spans="1:6" s="63" customFormat="1" ht="15" thickBot="1">
      <c r="A13" s="59">
        <v>7</v>
      </c>
      <c r="B13" s="208" t="s">
        <v>296</v>
      </c>
      <c r="C13" s="490">
        <f>SUM(C8:C12)</f>
        <v>245991993.31197864</v>
      </c>
    </row>
    <row r="15" spans="1:6">
      <c r="A15" s="225"/>
      <c r="B15" s="225"/>
    </row>
    <row r="16" spans="1:6">
      <c r="A16" s="225"/>
      <c r="B16" s="225"/>
    </row>
    <row r="17" spans="1:5" ht="13.8">
      <c r="A17" s="220"/>
      <c r="B17" s="221"/>
      <c r="C17" s="225"/>
      <c r="D17" s="225"/>
      <c r="E17" s="225"/>
    </row>
    <row r="18" spans="1:5" ht="14.4">
      <c r="A18" s="226"/>
      <c r="B18" s="227"/>
      <c r="C18" s="225"/>
      <c r="D18" s="225"/>
      <c r="E18" s="225"/>
    </row>
    <row r="19" spans="1:5" ht="13.8">
      <c r="A19" s="228"/>
      <c r="B19" s="222"/>
      <c r="C19" s="225"/>
      <c r="D19" s="225"/>
      <c r="E19" s="225"/>
    </row>
    <row r="20" spans="1:5" ht="13.8">
      <c r="A20" s="229"/>
      <c r="B20" s="223"/>
      <c r="C20" s="225"/>
      <c r="D20" s="225"/>
      <c r="E20" s="225"/>
    </row>
    <row r="21" spans="1:5" ht="13.8">
      <c r="A21" s="229"/>
      <c r="B21" s="227"/>
      <c r="C21" s="225"/>
      <c r="D21" s="225"/>
      <c r="E21" s="225"/>
    </row>
    <row r="22" spans="1:5" ht="13.8">
      <c r="A22" s="228"/>
      <c r="B22" s="224"/>
      <c r="C22" s="225"/>
      <c r="D22" s="225"/>
      <c r="E22" s="225"/>
    </row>
    <row r="23" spans="1:5" ht="13.8">
      <c r="A23" s="229"/>
      <c r="B23" s="223"/>
      <c r="C23" s="225"/>
      <c r="D23" s="225"/>
      <c r="E23" s="225"/>
    </row>
    <row r="24" spans="1:5" ht="13.8">
      <c r="A24" s="229"/>
      <c r="B24" s="223"/>
      <c r="C24" s="225"/>
      <c r="D24" s="225"/>
      <c r="E24" s="225"/>
    </row>
    <row r="25" spans="1:5" ht="13.8">
      <c r="A25" s="229"/>
      <c r="B25" s="230"/>
      <c r="C25" s="225"/>
      <c r="D25" s="225"/>
      <c r="E25" s="225"/>
    </row>
    <row r="26" spans="1:5" ht="13.8">
      <c r="A26" s="229"/>
      <c r="B26" s="227"/>
      <c r="C26" s="225"/>
      <c r="D26" s="225"/>
      <c r="E26" s="225"/>
    </row>
    <row r="27" spans="1:5">
      <c r="A27" s="225"/>
      <c r="B27" s="231"/>
      <c r="C27" s="225"/>
      <c r="D27" s="225"/>
      <c r="E27" s="225"/>
    </row>
    <row r="28" spans="1:5">
      <c r="A28" s="225"/>
      <c r="B28" s="231"/>
      <c r="C28" s="225"/>
      <c r="D28" s="225"/>
      <c r="E28" s="225"/>
    </row>
    <row r="29" spans="1:5">
      <c r="A29" s="225"/>
      <c r="B29" s="231"/>
      <c r="C29" s="225"/>
      <c r="D29" s="225"/>
      <c r="E29" s="225"/>
    </row>
    <row r="30" spans="1:5">
      <c r="A30" s="225"/>
      <c r="B30" s="231"/>
      <c r="C30" s="225"/>
      <c r="D30" s="225"/>
      <c r="E30" s="225"/>
    </row>
    <row r="31" spans="1:5">
      <c r="A31" s="225"/>
      <c r="B31" s="231"/>
      <c r="C31" s="225"/>
      <c r="D31" s="225"/>
      <c r="E31" s="225"/>
    </row>
    <row r="32" spans="1:5">
      <c r="A32" s="225"/>
      <c r="B32" s="231"/>
      <c r="C32" s="225"/>
      <c r="D32" s="225"/>
      <c r="E32" s="225"/>
    </row>
    <row r="33" spans="1:5">
      <c r="A33" s="225"/>
      <c r="B33" s="231"/>
      <c r="C33" s="225"/>
      <c r="D33" s="225"/>
      <c r="E33" s="225"/>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IDBPNEnT7CIjJFiTepmqaBJK1CA=</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xOYeH3jTNjaXDIJJFBYhQNgOeRY=</DigestValue>
    </Reference>
  </SignedInfo>
  <SignatureValue>loNOlWBctBpkZCgmZVYjnPQcVx1qReBYTZsI//Xks6aSHjfJJk4wdnwjcGDnzc3+QRsFm2XC3G+a
8VfD0HOcfyZ0ij7NU4Dg3s+y8bx62F/1NbOzIGTfPsolkiKCQo/nca9XK1olvq5w+InoGkZi6Ubx
or9+383Rq1ALJNkcuSd0GlDt0p9iZZtQtjpyUxjwwrunIBrRjQPDjPJ//us1k82LtHdKSqUkk8IM
kodHOAlLfYdpLOss7r1jG2nHPdKHdHynSMxL7MnS92zs524gS0yLoKdRdDPPzBp4ge7lV3s6EiM+
b8olFlKH07Dflopl2/6Q3fmtWlmxx5P0UiEkig==</SignatureValue>
  <KeyInfo>
    <X509Data>
      <X509Certificate>MIIGODCCBSCgAwIBAgIKZheImAACAAAeGjANBgkqhkiG9w0BAQsFADBKMRIwEAYKCZImiZPyLGQB
GRYCZ2UxEzARBgoJkiaJk/IsZAEZFgNuYmcxHzAdBgNVBAMTFk5CRyBDbGFzcyAyIElOVCBTdWIg
Q0EwHhcNMTcwMzE1MDkyNTE5WhcNMTkwMzE1MDkyNTE5WjA2MRswGQYDVQQKExJKU0MgSXNiYW5r
IEdlb3JnaWExFzAVBgNVBAMTDkJJUyAtIE96YW4gR3VyMIIBIjANBgkqhkiG9w0BAQEFAAOCAQ8A
MIIBCgKCAQEA0yWO1VpujVwBzStttKj9um9Xu0MrlWe+F34rXK+mxDWmD9o/Ui2kmqYKBp/6Zso/
IJKVqHID/Ce+FMfayOfuM8xUekAD3KTRB5bvqgaw6ZP6vXSdWFUOJ0tGWe3uKING2Gm93WctC9Ab
pb0eYZDHwOhjzNG3pCbCdLrYg5wZBZHGahGnxwaqfkdIHwVPrtl+YgUXm+y6MVlcKCMkwX3Ricrh
0vK2vTxIBAt9VTj/kqlZfILXE6QJhG07rPq8uJx49fCGPoF21hlE4mMXVQACyK4BqOVbLsdhLY3j
KEC84FlDxMKoZkIavDZAl2pwRYsVqne5QmMdhteg+FRQ/4HpZwIDAQABo4IDMjCCAy4wPAYJKwYB
BAGCNxUHBC8wLQYlKwYBBAGCNxUI5rJgg431RIaBmQmDuKFKg76EcQSDxJEzhIOIXQIBZAIBHTAd
BgNVHSUEFjAUBggrBgEFBQcDAgYIKwYBBQUHAwQwCwYDVR0PBAQDAgeAMCcGCSsGAQQBgjcVCgQa
MBgwCgYIKwYBBQUHAwIwCgYIKwYBBQUHAwQwHQYDVR0OBBYEFCCGVDZui2isHYYouSFDxVeN9OxV
MB8GA1UdIwQYMBaAFMMu0i/wTC8ZwieC/PYurGqwSc/BMIIBJQYDVR0fBIIBHDCCARgwggEUoIIB
EKCCAQyGgcdsZGFwOi8vL0NOPU5CRyUyMENsYXNzJTIwMiUyMElOVCUyMFN1YiUyMENBKDEpLENO
PW5iZy1zdWJDQSxDTj1DRFAsQ049UHVibGljJTIwS2V5JTIwU2VydmljZXMsQ049U2VydmljZXMs
Q049Q29uZmlndXJhdGlvbixEQz1uYmcsREM9Z2U/Y2VydGlmaWNhdGVSZXZvY2F0aW9uTGlzdD9i
YXNlP29iamVjdENsYXNzPWNSTERpc3RyaWJ1dGlvblBvaW50hkBodHRwOi8vY3JsLm5iZy5nb3Yu
Z2UvY2EvTkJHJTIwQ2xhc3MlMjAyJTIwSU5UJTIwU3ViJTIwQ0EoMSkuY3JsMIIBLgYIKwYBBQUH
AQEEggEgMIIBHDCBugYIKwYBBQUHMAKGga1sZGFwOi8vL0NOPU5CRyUyMENsYXNzJTIwMiUyMElO
VCUyMFN1YiUyMENBLENOPUFJQSxDTj1QdWJsaWMlMjBLZXklMjBTZXJ2aWNlcyxDTj1TZXJ2aWNl
cyxDTj1Db25maWd1cmF0aW9uLERDPW5iZyxEQz1nZT9jQUNlcnRpZmljYXRlP2Jhc2U/b2JqZWN0
Q2xhc3M9Y2VydGlmaWNhdGlvbkF1dGhvcml0eTBdBggrBgEFBQcwAoZRaHR0cDovL2NybC5uYmcu
Z292LmdlL2NhL25iZy1zdWJDQS5uYmcuZ2VfTkJHJTIwQ2xhc3MlMjAyJTIwSU5UJTIwU3ViJTIw
Q0EoMikuY3J0MA0GCSqGSIb3DQEBCwUAA4IBAQAT8BGeaBacUj5lpV5TyUqqO8xRpjdFNvL3BDJX
oRuEFAPmLNDaNEfzznR66M0cB66WPhTJR1PA31AHaEsKm3ijYzaHH2YetUAs48yDHTvaLv3+ifja
7W4F+0EGUCErOhoX/cuWFbteXPsDrFuDew9T/6j9iUTzWxHOmtz+QVFq+XS40TosAXfhWx5z9F/B
nF0l02aUf1tMLAfbsHpos4GUMA1q4uMUioFTC+zP8vEfZLZjTrqFvTVXmTsFmV4yQi3y3UZD4/Q/
d3u2ZXmjUto1rTvtBtG+qvAmUvsselhriU1U8iIHRmAiWAs8ytqZBKsUahFAXZZTM9LyAPDRR6nW
</X509Certificate>
    </X509Data>
  </KeyInfo>
  <Object xmlns:mdssi="http://schemas.openxmlformats.org/package/2006/digital-signature" Id="idPackageObject">
    <Manifest>
      <Reference URI="/xl/printerSettings/printerSettings6.bin?ContentType=application/vnd.openxmlformats-officedocument.spreadsheetml.printerSettings">
        <DigestMethod Algorithm="http://www.w3.org/2000/09/xmldsig#sha1"/>
        <DigestValue>ZjYF1rngT8+3SuHmWZ9lPAE7NMg=</DigestValue>
      </Reference>
      <Reference URI="/xl/printerSettings/printerSettings1.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CLbcM3AhFjTElk6So/78yCEvTjA=</DigestValue>
      </Reference>
      <Reference URI="/xl/theme/theme1.xml?ContentType=application/vnd.openxmlformats-officedocument.theme+xml">
        <DigestMethod Algorithm="http://www.w3.org/2000/09/xmldsig#sha1"/>
        <DigestValue>9qmLS+LilE9mSl2hTMj5oHE8VR8=</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6.xml?ContentType=application/vnd.openxmlformats-officedocument.spreadsheetml.worksheet+xml">
        <DigestMethod Algorithm="http://www.w3.org/2000/09/xmldsig#sha1"/>
        <DigestValue>UA5PDYGXGwUyCnOprWmqs8pDEYY=</DigestValue>
      </Reference>
      <Reference URI="/xl/worksheets/sheet15.xml?ContentType=application/vnd.openxmlformats-officedocument.spreadsheetml.worksheet+xml">
        <DigestMethod Algorithm="http://www.w3.org/2000/09/xmldsig#sha1"/>
        <DigestValue>6aqeMxAuTF1ye4zQEczn/fxeN3M=</DigestValue>
      </Reference>
      <Reference URI="/xl/printerSettings/printerSettings9.bin?ContentType=application/vnd.openxmlformats-officedocument.spreadsheetml.printerSettings">
        <DigestMethod Algorithm="http://www.w3.org/2000/09/xmldsig#sha1"/>
        <DigestValue>iOUdri0DrHYIo5Tw3Wqktoik9TI=</DigestValue>
      </Reference>
      <Reference URI="/xl/worksheets/sheet14.xml?ContentType=application/vnd.openxmlformats-officedocument.spreadsheetml.worksheet+xml">
        <DigestMethod Algorithm="http://www.w3.org/2000/09/xmldsig#sha1"/>
        <DigestValue>zeHDT5apPF5Oy7UveLeUeQYLQOo=</DigestValue>
      </Reference>
      <Reference URI="/xl/worksheets/sheet7.xml?ContentType=application/vnd.openxmlformats-officedocument.spreadsheetml.worksheet+xml">
        <DigestMethod Algorithm="http://www.w3.org/2000/09/xmldsig#sha1"/>
        <DigestValue>yGMVkbtdYQkhs1TYZrjqenvbbLk=</DigestValue>
      </Reference>
      <Reference URI="/xl/worksheets/sheet5.xml?ContentType=application/vnd.openxmlformats-officedocument.spreadsheetml.worksheet+xml">
        <DigestMethod Algorithm="http://www.w3.org/2000/09/xmldsig#sha1"/>
        <DigestValue>JTiJ+QTMncm87VslW/dKcle3yg4=</DigestValue>
      </Reference>
      <Reference URI="/xl/printerSettings/printerSettings2.bin?ContentType=application/vnd.openxmlformats-officedocument.spreadsheetml.printerSettings">
        <DigestMethod Algorithm="http://www.w3.org/2000/09/xmldsig#sha1"/>
        <DigestValue>ZjYF1rngT8+3SuHmWZ9lPAE7NMg=</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5.bin?ContentType=application/vnd.openxmlformats-officedocument.spreadsheetml.printerSettings">
        <DigestMethod Algorithm="http://www.w3.org/2000/09/xmldsig#sha1"/>
        <DigestValue>ZjYF1rngT8+3SuHmWZ9lPAE7NMg=</DigestValue>
      </Reference>
      <Reference URI="/xl/externalLinks/externalLink4.xml?ContentType=application/vnd.openxmlformats-officedocument.spreadsheetml.externalLink+xml">
        <DigestMethod Algorithm="http://www.w3.org/2000/09/xmldsig#sha1"/>
        <DigestValue>AOJ9ufG5vzOvag6CsiQkdWvtFn0=</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worksheets/sheet6.xml?ContentType=application/vnd.openxmlformats-officedocument.spreadsheetml.worksheet+xml">
        <DigestMethod Algorithm="http://www.w3.org/2000/09/xmldsig#sha1"/>
        <DigestValue>KtUPjhiZs07cWXOisZtHGIjIaWI=</DigestValue>
      </Reference>
      <Reference URI="/xl/printerSettings/printerSettings3.bin?ContentType=application/vnd.openxmlformats-officedocument.spreadsheetml.printerSettings">
        <DigestMethod Algorithm="http://www.w3.org/2000/09/xmldsig#sha1"/>
        <DigestValue>vu+Sm7qqqYZaK9ixbxtGbdI8/TE=</DigestValue>
      </Reference>
      <Reference URI="/xl/worksheets/sheet8.xml?ContentType=application/vnd.openxmlformats-officedocument.spreadsheetml.worksheet+xml">
        <DigestMethod Algorithm="http://www.w3.org/2000/09/xmldsig#sha1"/>
        <DigestValue>hUTdCvKbJsAqh3Dksw6R5AUxrBk=</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worksheets/sheet13.xml?ContentType=application/vnd.openxmlformats-officedocument.spreadsheetml.worksheet+xml">
        <DigestMethod Algorithm="http://www.w3.org/2000/09/xmldsig#sha1"/>
        <DigestValue>s5i3uzsLTFkAI0X3HO4K26W1wkk=</DigestValue>
      </Reference>
      <Reference URI="/xl/calcChain.xml?ContentType=application/vnd.openxmlformats-officedocument.spreadsheetml.calcChain+xml">
        <DigestMethod Algorithm="http://www.w3.org/2000/09/xmldsig#sha1"/>
        <DigestValue>u1wECIDCEN2/uJvr0sybvYP71vM=</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3.xml?ContentType=application/vnd.openxmlformats-officedocument.spreadsheetml.worksheet+xml">
        <DigestMethod Algorithm="http://www.w3.org/2000/09/xmldsig#sha1"/>
        <DigestValue>i2z3YmyWQoanj9EEYGl15T6HVv4=</DigestValue>
      </Reference>
      <Reference URI="/xl/worksheets/sheet2.xml?ContentType=application/vnd.openxmlformats-officedocument.spreadsheetml.worksheet+xml">
        <DigestMethod Algorithm="http://www.w3.org/2000/09/xmldsig#sha1"/>
        <DigestValue>hZHeSpeYpIFwaLsSrn/9jNXWFkQ=</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Dx6ZH2ogrhYIvIIkzZpV8jvHyhs=</DigestValue>
      </Reference>
      <Reference URI="/xl/externalLinks/externalLink1.xml?ContentType=application/vnd.openxmlformats-officedocument.spreadsheetml.externalLink+xml">
        <DigestMethod Algorithm="http://www.w3.org/2000/09/xmldsig#sha1"/>
        <DigestValue>5INcEJ1eQDgw22QA4kay85oIaqo=</DigestValue>
      </Reference>
      <Reference URI="/xl/workbook.xml?ContentType=application/vnd.openxmlformats-officedocument.spreadsheetml.sheet.main+xml">
        <DigestMethod Algorithm="http://www.w3.org/2000/09/xmldsig#sha1"/>
        <DigestValue>Bz7GcBE7mrUAl+YtYAvEp517LUw=</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drawings/drawing1.xml?ContentType=application/vnd.openxmlformats-officedocument.drawing+xml">
        <DigestMethod Algorithm="http://www.w3.org/2000/09/xmldsig#sha1"/>
        <DigestValue>coHSE/WgDR6C1QDh/0ekeK+vonU=</DigestValue>
      </Reference>
      <Reference URI="/xl/styles.xml?ContentType=application/vnd.openxmlformats-officedocument.spreadsheetml.styles+xml">
        <DigestMethod Algorithm="http://www.w3.org/2000/09/xmldsig#sha1"/>
        <DigestValue>m47qoAWlr/7mfNle3Y0cu1xshZ8=</DigestValue>
      </Reference>
      <Reference URI="/xl/worksheets/sheet12.xml?ContentType=application/vnd.openxmlformats-officedocument.spreadsheetml.worksheet+xml">
        <DigestMethod Algorithm="http://www.w3.org/2000/09/xmldsig#sha1"/>
        <DigestValue>0Dja3wBs8Og866vcEPxNOoA7FBE=</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11.xml?ContentType=application/vnd.openxmlformats-officedocument.spreadsheetml.worksheet+xml">
        <DigestMethod Algorithm="http://www.w3.org/2000/09/xmldsig#sha1"/>
        <DigestValue>12PP6orPs1mVmdUFUmpVzvf7at0=</DigestValue>
      </Reference>
      <Reference URI="/xl/sharedStrings.xml?ContentType=application/vnd.openxmlformats-officedocument.spreadsheetml.sharedStrings+xml">
        <DigestMethod Algorithm="http://www.w3.org/2000/09/xmldsig#sha1"/>
        <DigestValue>hkzbasStHCZ5gqCpOGR3YoOBYp8=</DigestValue>
      </Reference>
      <Reference URI="/xl/worksheets/sheet10.xml?ContentType=application/vnd.openxmlformats-officedocument.spreadsheetml.worksheet+xml">
        <DigestMethod Algorithm="http://www.w3.org/2000/09/xmldsig#sha1"/>
        <DigestValue>+Bpi7zTRCnB//15sbVvyEncZIRo=</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1.xml?ContentType=application/vnd.openxmlformats-officedocument.spreadsheetml.worksheet+xml">
        <DigestMethod Algorithm="http://www.w3.org/2000/09/xmldsig#sha1"/>
        <DigestValue>V4LrxyBx85tdDFP05qJDh9O4aSQ=</DigestValue>
      </Reference>
      <Reference URI="/xl/worksheets/sheet17.xml?ContentType=application/vnd.openxmlformats-officedocument.spreadsheetml.worksheet+xml">
        <DigestMethod Algorithm="http://www.w3.org/2000/09/xmldsig#sha1"/>
        <DigestValue>sK7pm+HE4VBq+soCned22AaPkP4=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OmBlGhN3FseWzG7Mc8i/2Y2dMK8=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74acd/0Enmm6ZaWNYwDYOxTPFws=</DigestValue>
      </Reference>
    </Manifest>
    <SignatureProperties>
      <SignatureProperty Id="idSignatureTime" Target="#idPackageSignature">
        <mdssi:SignatureTime>
          <mdssi:Format>YYYY-MM-DDThh:mm:ssTZD</mdssi:Format>
          <mdssi:Value>2018-01-25T14:13:23Z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2018-01-25T14:13:23Z</xd:SigningTime>
          <xd:SigningCertificate>
            <xd:Cert>
              <xd:CertDigest>
                <DigestMethod Algorithm="http://www.w3.org/2000/09/xmldsig#sha1"/>
                <DigestValue>HBqITbk2Z7lxE61ReaqUCiz9V4w=</DigestValue>
              </xd:CertDigest>
              <xd:IssuerSerial>
                <X509IssuerName>CN=NBG Class 2 INT Sub CA, DC=nbg, DC=ge</X509IssuerName>
                <X509SerialNumber>482115498983393339645466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8xNJ818WsNYyKBt/NCLMBP3rcXQ=</DigestValue>
    </Reference>
    <Reference URI="#idOfficeObject" Type="http://www.w3.org/2000/09/xmldsig#Object">
      <DigestMethod Algorithm="http://www.w3.org/2000/09/xmldsig#sha1"/>
      <DigestValue>UtJuHNeACUhl4QUvfIJYPFf/ss8=</DigestValue>
    </Reference>
    <Reference URI="#idSignedProperties" Type="http://uri.etsi.org/01903#SignedProperties">
      <Transforms>
        <Transform Algorithm="http://www.w3.org/TR/2001/REC-xml-c14n-20010315"/>
      </Transforms>
      <DigestMethod Algorithm="http://www.w3.org/2000/09/xmldsig#sha1"/>
      <DigestValue>lTIdS5zFJA+VKOMH7GJhhZXSKl8=</DigestValue>
    </Reference>
  </SignedInfo>
  <SignatureValue>BSbF9/RmSf/RabukSUJq+7KWcYz2CAGxkK2WVeEUqMEGOWyRkf4HAshK6EwO1FcWe0PCZpXl8Fqk
S5uPWsfZhAR9Kr5+rP1p7jaksUXCqAsBse/iolvNjzRXTdWLo0cLwm8y6wWDiDMMRfasgVh4B/CP
L9luULT8OhIBtId6lnFTRqT0VXtQmeJ5uHFJi0JhYYwpoRPto/HVFX3uoi0/HELtBcZqHv2KcbKP
rCly8bZzzysG1FpQvDm/93yrz2iO7m86BzrpCQs7eR0U06aiM5pAN0bOwr+TI75S6/CZcjfEMDLs
xxI1bpdQeAOc3o8DjyW/IEE9ma/aL/4RRjkSSw==</SignatureValue>
  <KeyInfo>
    <X509Data>
      <X509Certificate>MIIGPjCCBSagAwIBAgIKYUdLOQACAAAc/TANBgkqhkiG9w0BAQsFADBKMRIwEAYKCZImiZPyLGQB
GRYCZ2UxEzARBgoJkiaJk/IsZAEZFgNuYmcxHzAdBgNVBAMTFk5CRyBDbGFzcyAyIElOVCBTdWIg
Q0EwHhcNMTcwMjE2MDg1ODA2WhcNMTkwMjE2MDg1ODA2WjA8MRswGQYDVQQKExJKU0MgSXNiYW5r
IEdlb3JnaWExHTAbBgNVBAMTFEJJUyAtIFVjaGEgU2FyYWxpZHplMIIBIjANBgkqhkiG9w0BAQEF
AAOCAQ8AMIIBCgKCAQEA4qXmr0vzY9SlWAMYUsuOIAekVVLwfRBulGgJlGhUF0zSFYvbEq9LNaDW
6+nCmzCYwKz9x3+41cKh38QEuFmc9CvjP3s7YvnQbelUgPaam1Mni2PPTlmTyYFWWgSAjnVeTrcr
7/2yNDyxW5YlzqeGjuZGkuC3gFnBBoFBICXT4u2sRaTRlXF/E0ABdJF7fenzKHKqGvi6LuuF3t0x
OaG+0DInDG7sU7oEC5+CaZde7BHbjrc4IYqzjAFfE9oXyyAlE9OArYeWjUe+L2elMqry6FXms9NG
cGaw+OBXDq8KkoWqQcKc857ExAw12pZP4mJoJJ/6NS/hUyP38wy31nkmFQIDAQABo4IDMjCCAy4w
PAYJKwYBBAGCNxUHBC8wLQYlKwYBBAGCNxUI5rJgg431RIaBmQmDuKFKg76EcQSDxJEzhIOIXQIB
ZAIBHTAdBgNVHSUEFjAUBggrBgEFBQcDAgYIKwYBBQUHAwQwCwYDVR0PBAQDAgeAMCcGCSsGAQQB
gjcVCgQaMBgwCgYIKwYBBQUHAwIwCgYIKwYBBQUHAwQwHQYDVR0OBBYEFIqpim4Emt0pXFIuD3ME
zfIhnZTaMB8GA1UdIwQYMBaAFMMu0i/wTC8ZwieC/PYurGqwSc/BMIIBJQYDVR0fBIIBHDCCARgw
ggEUoIIBEKCCAQyGgcdsZGFwOi8vL0NOPU5CRyUyMENsYXNzJTIwMiUyMElOVCUyMFN1YiUyMENB
KDEpLENOPW5iZy1zdWJDQSxDTj1DRFAsQ049UHVibGljJTIwS2V5JTIwU2VydmljZXMsQ049U2Vy
dmljZXMsQ049Q29uZmlndXJhdGlvbixEQz1uYmcsREM9Z2U/Y2VydGlmaWNhdGVSZXZvY2F0aW9u
TGlzdD9iYXNlP29iamVjdENsYXNzPWNSTERpc3RyaWJ1dGlvblBvaW50hkBodHRwOi8vY3JsLm5i
Zy5nb3YuZ2UvY2EvTkJHJTIwQ2xhc3MlMjAyJTIwSU5UJTIwU3ViJTIwQ0EoMSkuY3JsMIIBLgYI
KwYBBQUHAQEEggEgMIIBHDCBugYIKwYBBQUHMAKGga1sZGFwOi8vL0NOPU5CRyUyMENsYXNzJTIw
MiUyMElOVCUyMFN1YiUyMENBLENOPUFJQSxDTj1QdWJsaWMlMjBLZXklMjBTZXJ2aWNlcyxDTj1T
ZXJ2aWNlcyxDTj1Db25maWd1cmF0aW9uLERDPW5iZyxEQz1nZT9jQUNlcnRpZmljYXRlP2Jhc2U/
b2JqZWN0Q2xhc3M9Y2VydGlmaWNhdGlvbkF1dGhvcml0eTBdBggrBgEFBQcwAoZRaHR0cDovL2Ny
bC5uYmcuZ292LmdlL2NhL25iZy1zdWJDQS5uYmcuZ2VfTkJHJTIwQ2xhc3MlMjAyJTIwSU5UJTIw
U3ViJTIwQ0EoMikuY3J0MA0GCSqGSIb3DQEBCwUAA4IBAQAsBk0Lnxh+wW5yeWkeGxn00XjTYYal
LVjXlQ/QtJ7I9/RIp/oRcUf3Da6kQrQUNgzRNUds2jlofn+bxwqmasmHfPzncfyoUMNDZjDV10qa
dBuM/9MOh9wcEe0zifhW0a48K5v0GrpFbFUptqOxJrs9vMPxzCZ/vyBlLNhZQp4Jpma8ynN9bcxF
N0LW+qsFNXDrfgFSFJsy82DXWfTImpjytqSP2gZf4AVmzBZYyCgtV670tlI71yAa+vsBa6dzbEaM
h1qVA6FeyBQ5+AmJntz23/chjvsCUgltcek9l67wrJuYCUGQnt4+HY2OLLinGgA9xCPx+h26CaFc
XMcwoUCL</X509Certificate>
    </X509Data>
  </KeyInfo>
  <Object xmlns:mdssi="http://schemas.openxmlformats.org/package/2006/digital-signature" Id="idPackageObject">
    <Manifest>
      <Reference URI="/xl/printerSettings/printerSettings6.bin?ContentType=application/vnd.openxmlformats-officedocument.spreadsheetml.printerSettings">
        <DigestMethod Algorithm="http://www.w3.org/2000/09/xmldsig#sha1"/>
        <DigestValue>ZjYF1rngT8+3SuHmWZ9lPAE7NMg=</DigestValue>
      </Reference>
      <Reference URI="/xl/printerSettings/printerSettings1.bin?ContentType=application/vnd.openxmlformats-officedocument.spreadsheetml.printerSettings">
        <DigestMethod Algorithm="http://www.w3.org/2000/09/xmldsig#sha1"/>
        <DigestValue>ZjYF1rngT8+3SuHmWZ9lPAE7NMg=</DigestValue>
      </Reference>
      <Reference URI="/xl/worksheets/sheet9.xml?ContentType=application/vnd.openxmlformats-officedocument.spreadsheetml.worksheet+xml">
        <DigestMethod Algorithm="http://www.w3.org/2000/09/xmldsig#sha1"/>
        <DigestValue>CLbcM3AhFjTElk6So/78yCEvTjA=</DigestValue>
      </Reference>
      <Reference URI="/xl/theme/theme1.xml?ContentType=application/vnd.openxmlformats-officedocument.theme+xml">
        <DigestMethod Algorithm="http://www.w3.org/2000/09/xmldsig#sha1"/>
        <DigestValue>9qmLS+LilE9mSl2hTMj5oHE8VR8=</DigestValue>
      </Reference>
      <Reference URI="/xl/printerSettings/printerSettings8.bin?ContentType=application/vnd.openxmlformats-officedocument.spreadsheetml.printerSettings">
        <DigestMethod Algorithm="http://www.w3.org/2000/09/xmldsig#sha1"/>
        <DigestValue>VbYQLSfWkJUSAVYpaQXZ1AdRGaQ=</DigestValue>
      </Reference>
      <Reference URI="/xl/worksheets/sheet16.xml?ContentType=application/vnd.openxmlformats-officedocument.spreadsheetml.worksheet+xml">
        <DigestMethod Algorithm="http://www.w3.org/2000/09/xmldsig#sha1"/>
        <DigestValue>UA5PDYGXGwUyCnOprWmqs8pDEYY=</DigestValue>
      </Reference>
      <Reference URI="/xl/worksheets/sheet15.xml?ContentType=application/vnd.openxmlformats-officedocument.spreadsheetml.worksheet+xml">
        <DigestMethod Algorithm="http://www.w3.org/2000/09/xmldsig#sha1"/>
        <DigestValue>6aqeMxAuTF1ye4zQEczn/fxeN3M=</DigestValue>
      </Reference>
      <Reference URI="/xl/printerSettings/printerSettings9.bin?ContentType=application/vnd.openxmlformats-officedocument.spreadsheetml.printerSettings">
        <DigestMethod Algorithm="http://www.w3.org/2000/09/xmldsig#sha1"/>
        <DigestValue>iOUdri0DrHYIo5Tw3Wqktoik9TI=</DigestValue>
      </Reference>
      <Reference URI="/xl/worksheets/sheet14.xml?ContentType=application/vnd.openxmlformats-officedocument.spreadsheetml.worksheet+xml">
        <DigestMethod Algorithm="http://www.w3.org/2000/09/xmldsig#sha1"/>
        <DigestValue>zeHDT5apPF5Oy7UveLeUeQYLQOo=</DigestValue>
      </Reference>
      <Reference URI="/xl/worksheets/sheet7.xml?ContentType=application/vnd.openxmlformats-officedocument.spreadsheetml.worksheet+xml">
        <DigestMethod Algorithm="http://www.w3.org/2000/09/xmldsig#sha1"/>
        <DigestValue>yGMVkbtdYQkhs1TYZrjqenvbbLk=</DigestValue>
      </Reference>
      <Reference URI="/xl/worksheets/sheet5.xml?ContentType=application/vnd.openxmlformats-officedocument.spreadsheetml.worksheet+xml">
        <DigestMethod Algorithm="http://www.w3.org/2000/09/xmldsig#sha1"/>
        <DigestValue>JTiJ+QTMncm87VslW/dKcle3yg4=</DigestValue>
      </Reference>
      <Reference URI="/xl/printerSettings/printerSettings2.bin?ContentType=application/vnd.openxmlformats-officedocument.spreadsheetml.printerSettings">
        <DigestMethod Algorithm="http://www.w3.org/2000/09/xmldsig#sha1"/>
        <DigestValue>ZjYF1rngT8+3SuHmWZ9lPAE7NMg=</DigestValue>
      </Reference>
      <Reference URI="/xl/externalLinks/externalLink2.xml?ContentType=application/vnd.openxmlformats-officedocument.spreadsheetml.externalLink+xml">
        <DigestMethod Algorithm="http://www.w3.org/2000/09/xmldsig#sha1"/>
        <DigestValue>e4tpTd2JEeHxDbOXHYPqIzXdeNs=</DigestValue>
      </Reference>
      <Reference URI="/xl/printerSettings/printerSettings5.bin?ContentType=application/vnd.openxmlformats-officedocument.spreadsheetml.printerSettings">
        <DigestMethod Algorithm="http://www.w3.org/2000/09/xmldsig#sha1"/>
        <DigestValue>ZjYF1rngT8+3SuHmWZ9lPAE7NMg=</DigestValue>
      </Reference>
      <Reference URI="/xl/externalLinks/externalLink4.xml?ContentType=application/vnd.openxmlformats-officedocument.spreadsheetml.externalLink+xml">
        <DigestMethod Algorithm="http://www.w3.org/2000/09/xmldsig#sha1"/>
        <DigestValue>AOJ9ufG5vzOvag6CsiQkdWvtFn0=</DigestValue>
      </Reference>
      <Reference URI="/xl/printerSettings/printerSettings4.bin?ContentType=application/vnd.openxmlformats-officedocument.spreadsheetml.printerSettings">
        <DigestMethod Algorithm="http://www.w3.org/2000/09/xmldsig#sha1"/>
        <DigestValue>R1y3o9cLyO8UBGdgC0fjZHPyBRw=</DigestValue>
      </Reference>
      <Reference URI="/xl/worksheets/sheet6.xml?ContentType=application/vnd.openxmlformats-officedocument.spreadsheetml.worksheet+xml">
        <DigestMethod Algorithm="http://www.w3.org/2000/09/xmldsig#sha1"/>
        <DigestValue>KtUPjhiZs07cWXOisZtHGIjIaWI=</DigestValue>
      </Reference>
      <Reference URI="/xl/printerSettings/printerSettings3.bin?ContentType=application/vnd.openxmlformats-officedocument.spreadsheetml.printerSettings">
        <DigestMethod Algorithm="http://www.w3.org/2000/09/xmldsig#sha1"/>
        <DigestValue>vu+Sm7qqqYZaK9ixbxtGbdI8/TE=</DigestValue>
      </Reference>
      <Reference URI="/xl/worksheets/sheet8.xml?ContentType=application/vnd.openxmlformats-officedocument.spreadsheetml.worksheet+xml">
        <DigestMethod Algorithm="http://www.w3.org/2000/09/xmldsig#sha1"/>
        <DigestValue>hUTdCvKbJsAqh3Dksw6R5AUxrBk=</DigestValue>
      </Reference>
      <Reference URI="/xl/printerSettings/printerSettings10.bin?ContentType=application/vnd.openxmlformats-officedocument.spreadsheetml.printerSettings">
        <DigestMethod Algorithm="http://www.w3.org/2000/09/xmldsig#sha1"/>
        <DigestValue>VbYQLSfWkJUSAVYpaQXZ1AdRGaQ=</DigestValue>
      </Reference>
      <Reference URI="/xl/worksheets/sheet13.xml?ContentType=application/vnd.openxmlformats-officedocument.spreadsheetml.worksheet+xml">
        <DigestMethod Algorithm="http://www.w3.org/2000/09/xmldsig#sha1"/>
        <DigestValue>s5i3uzsLTFkAI0X3HO4K26W1wkk=</DigestValue>
      </Reference>
      <Reference URI="/xl/calcChain.xml?ContentType=application/vnd.openxmlformats-officedocument.spreadsheetml.calcChain+xml">
        <DigestMethod Algorithm="http://www.w3.org/2000/09/xmldsig#sha1"/>
        <DigestValue>u1wECIDCEN2/uJvr0sybvYP71vM=</DigestValue>
      </Reference>
      <Reference URI="/xl/externalLinks/externalLink3.xml?ContentType=application/vnd.openxmlformats-officedocument.spreadsheetml.externalLink+xml">
        <DigestMethod Algorithm="http://www.w3.org/2000/09/xmldsig#sha1"/>
        <DigestValue>gvl4w4jc1MnhaxJD59podlZFRbk=</DigestValue>
      </Reference>
      <Reference URI="/xl/worksheets/sheet3.xml?ContentType=application/vnd.openxmlformats-officedocument.spreadsheetml.worksheet+xml">
        <DigestMethod Algorithm="http://www.w3.org/2000/09/xmldsig#sha1"/>
        <DigestValue>i2z3YmyWQoanj9EEYGl15T6HVv4=</DigestValue>
      </Reference>
      <Reference URI="/xl/worksheets/sheet2.xml?ContentType=application/vnd.openxmlformats-officedocument.spreadsheetml.worksheet+xml">
        <DigestMethod Algorithm="http://www.w3.org/2000/09/xmldsig#sha1"/>
        <DigestValue>hZHeSpeYpIFwaLsSrn/9jNXWFkQ=</DigestValue>
      </Reference>
      <Reference URI="/xl/printerSettings/printerSettings11.bin?ContentType=application/vnd.openxmlformats-officedocument.spreadsheetml.printerSettings">
        <DigestMethod Algorithm="http://www.w3.org/2000/09/xmldsig#sha1"/>
        <DigestValue>ZjYF1rngT8+3SuHmWZ9lPAE7NMg=</DigestValue>
      </Reference>
      <Reference URI="/xl/worksheets/sheet4.xml?ContentType=application/vnd.openxmlformats-officedocument.spreadsheetml.worksheet+xml">
        <DigestMethod Algorithm="http://www.w3.org/2000/09/xmldsig#sha1"/>
        <DigestValue>Dx6ZH2ogrhYIvIIkzZpV8jvHyhs=</DigestValue>
      </Reference>
      <Reference URI="/xl/externalLinks/externalLink1.xml?ContentType=application/vnd.openxmlformats-officedocument.spreadsheetml.externalLink+xml">
        <DigestMethod Algorithm="http://www.w3.org/2000/09/xmldsig#sha1"/>
        <DigestValue>5INcEJ1eQDgw22QA4kay85oIaqo=</DigestValue>
      </Reference>
      <Reference URI="/xl/workbook.xml?ContentType=application/vnd.openxmlformats-officedocument.spreadsheetml.sheet.main+xml">
        <DigestMethod Algorithm="http://www.w3.org/2000/09/xmldsig#sha1"/>
        <DigestValue>Bz7GcBE7mrUAl+YtYAvEp517LUw=</DigestValue>
      </Reference>
      <Reference URI="/xl/printerSettings/printerSettings7.bin?ContentType=application/vnd.openxmlformats-officedocument.spreadsheetml.printerSettings">
        <DigestMethod Algorithm="http://www.w3.org/2000/09/xmldsig#sha1"/>
        <DigestValue>VbYQLSfWkJUSAVYpaQXZ1AdRGaQ=</DigestValue>
      </Reference>
      <Reference URI="/xl/drawings/drawing1.xml?ContentType=application/vnd.openxmlformats-officedocument.drawing+xml">
        <DigestMethod Algorithm="http://www.w3.org/2000/09/xmldsig#sha1"/>
        <DigestValue>coHSE/WgDR6C1QDh/0ekeK+vonU=</DigestValue>
      </Reference>
      <Reference URI="/xl/styles.xml?ContentType=application/vnd.openxmlformats-officedocument.spreadsheetml.styles+xml">
        <DigestMethod Algorithm="http://www.w3.org/2000/09/xmldsig#sha1"/>
        <DigestValue>m47qoAWlr/7mfNle3Y0cu1xshZ8=</DigestValue>
      </Reference>
      <Reference URI="/xl/worksheets/sheet12.xml?ContentType=application/vnd.openxmlformats-officedocument.spreadsheetml.worksheet+xml">
        <DigestMethod Algorithm="http://www.w3.org/2000/09/xmldsig#sha1"/>
        <DigestValue>0Dja3wBs8Og866vcEPxNOoA7FBE=</DigestValue>
      </Reference>
      <Reference URI="/xl/printerSettings/printerSettings13.bin?ContentType=application/vnd.openxmlformats-officedocument.spreadsheetml.printerSettings">
        <DigestMethod Algorithm="http://www.w3.org/2000/09/xmldsig#sha1"/>
        <DigestValue>ZjYF1rngT8+3SuHmWZ9lPAE7NMg=</DigestValue>
      </Reference>
      <Reference URI="/xl/worksheets/sheet11.xml?ContentType=application/vnd.openxmlformats-officedocument.spreadsheetml.worksheet+xml">
        <DigestMethod Algorithm="http://www.w3.org/2000/09/xmldsig#sha1"/>
        <DigestValue>12PP6orPs1mVmdUFUmpVzvf7at0=</DigestValue>
      </Reference>
      <Reference URI="/xl/sharedStrings.xml?ContentType=application/vnd.openxmlformats-officedocument.spreadsheetml.sharedStrings+xml">
        <DigestMethod Algorithm="http://www.w3.org/2000/09/xmldsig#sha1"/>
        <DigestValue>hkzbasStHCZ5gqCpOGR3YoOBYp8=</DigestValue>
      </Reference>
      <Reference URI="/xl/worksheets/sheet10.xml?ContentType=application/vnd.openxmlformats-officedocument.spreadsheetml.worksheet+xml">
        <DigestMethod Algorithm="http://www.w3.org/2000/09/xmldsig#sha1"/>
        <DigestValue>+Bpi7zTRCnB//15sbVvyEncZIRo=</DigestValue>
      </Reference>
      <Reference URI="/xl/printerSettings/printerSettings12.bin?ContentType=application/vnd.openxmlformats-officedocument.spreadsheetml.printerSettings">
        <DigestMethod Algorithm="http://www.w3.org/2000/09/xmldsig#sha1"/>
        <DigestValue>ZjYF1rngT8+3SuHmWZ9lPAE7NMg=</DigestValue>
      </Reference>
      <Reference URI="/xl/worksheets/sheet1.xml?ContentType=application/vnd.openxmlformats-officedocument.spreadsheetml.worksheet+xml">
        <DigestMethod Algorithm="http://www.w3.org/2000/09/xmldsig#sha1"/>
        <DigestValue>V4LrxyBx85tdDFP05qJDh9O4aSQ=</DigestValue>
      </Reference>
      <Reference URI="/xl/worksheets/sheet17.xml?ContentType=application/vnd.openxmlformats-officedocument.spreadsheetml.worksheet+xml">
        <DigestMethod Algorithm="http://www.w3.org/2000/09/xmldsig#sha1"/>
        <DigestValue>sK7pm+HE4VBq+soCned22AaPkP4=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1x8ZTFxuCaGqUdhNBaA2ZOm0NPg=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OmBlGhN3FseWzG7Mc8i/2Y2dMK8=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N/uDggg8AIygyJh+dIPdIaS6kno=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LPejZ6yBAfuuMiUZm6rOO7mcndA=</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BbzuC6JhaV1TiMhP/sAhbuaYBfk=</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Vclzwqg39PLFkJdzcx3F8AQsaJo=</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lKHMldeuxk90T+wUlP1N0/YNoPs=</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U7CUEIIjus89uV8hommNXczPLCs=</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oMz5HxKrl6f1AngxuGnlsLy0YJM=</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8D0DgC/hCQ6mNpATqG5IKIJjIPw=</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10"/>
            <mdssi:RelationshipReference SourceId="rId19"/>
            <mdssi:RelationshipReference SourceId="rId4"/>
            <mdssi:RelationshipReference SourceId="rId9"/>
            <mdssi:RelationshipReference SourceId="rId14"/>
            <mdssi:RelationshipReference SourceId="rId22"/>
          </Transform>
          <Transform Algorithm="http://www.w3.org/TR/2001/REC-xml-c14n-20010315"/>
        </Transforms>
        <DigestMethod Algorithm="http://www.w3.org/2000/09/xmldsig#sha1"/>
        <DigestValue>74acd/0Enmm6ZaWNYwDYOxTPFws=</DigestValue>
      </Reference>
    </Manifest>
    <SignatureProperties>
      <SignatureProperty Id="idSignatureTime" Target="#idPackageSignature">
        <mdssi:SignatureTime>
          <mdssi:Format>YYYY-MM-DDThh:mm:ssTZD</mdssi:Format>
          <mdssi:Value>2018-01-25T14:13:51Z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2018-01-25T14:13:51Z</xd:SigningTime>
          <xd:SigningCertificate>
            <xd:Cert>
              <xd:CertDigest>
                <DigestMethod Algorithm="http://www.w3.org/2000/09/xmldsig#sha1"/>
                <DigestValue>As+OQ8RpwZbrgIkrx4aQnzKdR3Y=</DigestValue>
              </xd:CertDigest>
              <xd:IssuerSerial>
                <X509IssuerName>CN=NBG Class 2 INT Sub CA, DC=nbg, DC=ge</X509IssuerName>
                <X509SerialNumber>459384688031224070937853</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2018-01-25T14:11:03Z</dcterms:modified>
</cp:coreProperties>
</file>